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4"/>
  <workbookPr/>
  <mc:AlternateContent xmlns:mc="http://schemas.openxmlformats.org/markup-compatibility/2006">
    <mc:Choice Requires="x15">
      <x15ac:absPath xmlns:x15ac="http://schemas.microsoft.com/office/spreadsheetml/2010/11/ac" url="/Users/loisjacobs/Desktop/Vertriebsgespräche/nemi Link 2400 Tool/"/>
    </mc:Choice>
  </mc:AlternateContent>
  <xr:revisionPtr revIDLastSave="0" documentId="13_ncr:1_{53F4B4F5-CF29-2F40-9F46-5D35434E5B05}" xr6:coauthVersionLast="47" xr6:coauthVersionMax="47" xr10:uidLastSave="{00000000-0000-0000-0000-000000000000}"/>
  <workbookProtection workbookAlgorithmName="SHA-512" workbookHashValue="ixcLGHkpXQBT5KZMbWyc7/jMbCyCJeX3HsVh+Ix9fIuYQQnAiLvMN8apkPxEYJZW+XJv2HPVnCMtcnQ1EXk9Cw==" workbookSaltValue="mHIOp7ZGjmDXqgcmz9V5CQ==" workbookSpinCount="100000" lockStructure="1"/>
  <bookViews>
    <workbookView xWindow="10160" yWindow="500" windowWidth="44320" windowHeight="28300" xr2:uid="{00000000-000D-0000-FFFF-FFFF00000000}"/>
  </bookViews>
  <sheets>
    <sheet name="nemi Link 2400 configuration" sheetId="2" r:id="rId1"/>
    <sheet name="Calculations" sheetId="1" state="hidden" r:id="rId2"/>
    <sheet name="Drop Down" sheetId="3" state="hidden" r:id="rId3"/>
  </sheets>
  <definedNames>
    <definedName name="Abtastraten_G">'Drop Down'!$B$3:$B$9</definedName>
    <definedName name="DAQ_1Ch">'Drop Down'!$E$3:$E$16</definedName>
    <definedName name="DAQ_2Ch">'Drop Down'!$F$3:$F$18</definedName>
    <definedName name="DAQ_3Ch">'Drop Down'!$G$3:$G$18</definedName>
    <definedName name="DAQ_CH">'Drop Down'!$D$3:$D$6</definedName>
    <definedName name="DAQ_DIN">'Drop Down'!$J$3:$J$4</definedName>
    <definedName name="DAQ_IMU">'Drop Down'!$I$3:$I$10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/>
  <c r="H47" i="2"/>
  <c r="H48" i="2" s="1"/>
  <c r="N50" i="2"/>
  <c r="B20" i="1" l="1"/>
  <c r="B21" i="1"/>
  <c r="B22" i="1"/>
  <c r="B23" i="1"/>
  <c r="B25" i="1"/>
  <c r="B26" i="1"/>
  <c r="B27" i="1"/>
  <c r="B28" i="1"/>
  <c r="B30" i="1"/>
  <c r="B31" i="1"/>
  <c r="B32" i="1"/>
  <c r="B33" i="1"/>
  <c r="B15" i="1"/>
  <c r="B16" i="1" s="1"/>
  <c r="R4" i="1" l="1"/>
  <c r="R5" i="1"/>
  <c r="R6" i="1"/>
  <c r="R3" i="1"/>
  <c r="S6" i="1" l="1"/>
  <c r="S5" i="1"/>
  <c r="G58" i="2"/>
  <c r="S3" i="1"/>
  <c r="S4" i="1"/>
  <c r="G57" i="2"/>
  <c r="N4" i="1"/>
  <c r="O4" i="1" s="1"/>
  <c r="N5" i="1"/>
  <c r="O5" i="1" s="1"/>
  <c r="N6" i="1"/>
  <c r="O6" i="1" s="1"/>
  <c r="N3" i="1"/>
  <c r="O3" i="1" s="1"/>
  <c r="I3" i="1"/>
  <c r="H4" i="1"/>
  <c r="I4" i="1" s="1"/>
  <c r="H5" i="1"/>
  <c r="I5" i="1" s="1"/>
  <c r="H6" i="1"/>
  <c r="I6" i="1" s="1"/>
  <c r="H3" i="1"/>
  <c r="M4" i="1"/>
  <c r="M5" i="1"/>
  <c r="M6" i="1"/>
  <c r="M3" i="1"/>
  <c r="G4" i="1"/>
  <c r="G5" i="1"/>
  <c r="G6" i="1"/>
  <c r="G3" i="1"/>
  <c r="D6" i="1"/>
  <c r="D5" i="1"/>
  <c r="D4" i="1"/>
  <c r="D3" i="1"/>
  <c r="H59" i="2" l="1"/>
  <c r="I57" i="2"/>
  <c r="H57" i="2"/>
  <c r="H56" i="2"/>
  <c r="G56" i="2"/>
  <c r="H58" i="2"/>
  <c r="P6" i="1"/>
  <c r="P3" i="1"/>
  <c r="P5" i="1"/>
  <c r="J3" i="1"/>
  <c r="P4" i="1"/>
  <c r="G59" i="2"/>
  <c r="J6" i="1"/>
  <c r="J5" i="1"/>
  <c r="J4" i="1"/>
  <c r="I58" i="2" l="1"/>
  <c r="I56" i="2"/>
  <c r="I59" i="2"/>
  <c r="O59" i="2" l="1"/>
  <c r="M56" i="2"/>
  <c r="N58" i="2"/>
  <c r="N59" i="2"/>
  <c r="N56" i="2"/>
  <c r="O56" i="2"/>
  <c r="O58" i="2"/>
  <c r="O57" i="2"/>
  <c r="N57" i="2"/>
  <c r="M57" i="2"/>
  <c r="M58" i="2"/>
  <c r="M5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N46" authorId="0" shapeId="0" xr:uid="{9A3B8144-0526-F145-AD4E-A0DC63117469}">
      <text>
        <r>
          <rPr>
            <b/>
            <sz val="11"/>
            <color rgb="FFFF0000"/>
            <rFont val="Calibri"/>
            <family val="34"/>
          </rPr>
          <t xml:space="preserve">ATTENTION: 
</t>
        </r>
        <r>
          <rPr>
            <sz val="11"/>
            <color rgb="FF000000"/>
            <rFont val="Calibri"/>
            <family val="34"/>
          </rPr>
          <t>Always reset "sampling rate analog channels" after changing "# of used analog Channels (per Node)".</t>
        </r>
      </text>
    </comment>
    <comment ref="H47" authorId="0" shapeId="0" xr:uid="{61E2939C-6950-D242-B16F-D7335D00CD44}">
      <text>
        <r>
          <rPr>
            <sz val="11"/>
            <color rgb="FF000000"/>
            <rFont val="Calibri"/>
            <family val="34"/>
          </rPr>
          <t>IMU sampling rate is automatically set to 1/25th of the main acceleration sensor sampling rate.</t>
        </r>
      </text>
    </comment>
    <comment ref="K48" authorId="0" shapeId="0" xr:uid="{0310A949-6289-9942-8F9F-13346BD79A43}">
      <text>
        <r>
          <rPr>
            <sz val="11"/>
            <color rgb="FF000000"/>
            <rFont val="Calibri"/>
            <family val="34"/>
          </rPr>
          <t xml:space="preserve">Every accelerometer and gyrometer axis will be sampled at this frequency.
</t>
        </r>
        <r>
          <rPr>
            <sz val="11"/>
            <color rgb="FF000000"/>
            <rFont val="Calibri"/>
            <family val="34"/>
          </rPr>
          <t xml:space="preserve">
</t>
        </r>
        <r>
          <rPr>
            <sz val="11"/>
            <color rgb="FF000000"/>
            <rFont val="Calibri"/>
            <family val="34"/>
          </rPr>
          <t xml:space="preserve">The magnetometer will sample with 1/8th of this frequency.
</t>
        </r>
      </text>
    </comment>
    <comment ref="G54" authorId="0" shapeId="0" xr:uid="{1DBCC1C2-AB12-5B4D-881E-1983A4CBBD04}">
      <text>
        <r>
          <rPr>
            <sz val="11"/>
            <color rgb="FF000000"/>
            <rFont val="Calibri"/>
            <family val="34"/>
          </rPr>
          <t xml:space="preserve">Discribes how many nodes (products) can be connected to one receiver.
</t>
        </r>
      </text>
    </comment>
    <comment ref="M54" authorId="0" shapeId="0" xr:uid="{189583AB-CA9D-5042-BBAC-24073FBEB61F}">
      <text>
        <r>
          <rPr>
            <sz val="11"/>
            <color rgb="FF000000"/>
            <rFont val="Calibri"/>
            <family val="34"/>
          </rPr>
          <t xml:space="preserve">Discribes how many nodes (products) can be connected to one receiver.
</t>
        </r>
      </text>
    </comment>
    <comment ref="H56" authorId="0" shapeId="0" xr:uid="{E4F02340-C305-1548-BBCC-BC05E46273F4}">
      <text>
        <r>
          <rPr>
            <sz val="11"/>
            <color rgb="FF000000"/>
            <rFont val="Calibri"/>
            <family val="34"/>
          </rPr>
          <t>Default</t>
        </r>
      </text>
    </comment>
    <comment ref="N56" authorId="0" shapeId="0" xr:uid="{21E4ECF9-0254-3D4C-A233-20B73857F880}">
      <text>
        <r>
          <rPr>
            <sz val="11"/>
            <color rgb="FF000000"/>
            <rFont val="Calibri"/>
            <family val="34"/>
          </rPr>
          <t xml:space="preserve">Default
</t>
        </r>
      </text>
    </comment>
    <comment ref="E82" authorId="0" shapeId="0" xr:uid="{6E304B63-3FDC-C74B-99F2-AF467FFFF7E0}">
      <text>
        <r>
          <rPr>
            <sz val="11"/>
            <color rgb="FF000000"/>
            <rFont val="Calibri"/>
            <family val="34"/>
          </rPr>
          <t>Less radio channel load results in a more stable radio channel.</t>
        </r>
      </text>
    </comment>
    <comment ref="I82" authorId="0" shapeId="0" xr:uid="{7E08AD74-C3BF-2946-9915-BD4E956ABB7C}">
      <text>
        <r>
          <rPr>
            <sz val="11"/>
            <color rgb="FF000000"/>
            <rFont val="Calibri"/>
            <family val="34"/>
          </rPr>
          <t>A slower radio allows for a longer transmission time per bit. This then increases the radio range but reduces the maximum transferable sampling rates.</t>
        </r>
      </text>
    </comment>
    <comment ref="M82" authorId="0" shapeId="0" xr:uid="{89A06A4B-A345-C040-A2AC-59829419C4B1}">
      <text>
        <r>
          <rPr>
            <sz val="11"/>
            <color rgb="FF000000"/>
            <rFont val="Calibri"/>
            <family val="34"/>
          </rPr>
          <t>At a fixed sampling rate, higher radio speeds result in higher energy efficiency, as the same amount of data is transmitted faster.</t>
        </r>
      </text>
    </comment>
    <comment ref="N84" authorId="0" shapeId="0" xr:uid="{08582703-5737-D742-9179-C3E6BA81A5DE}">
      <text>
        <r>
          <rPr>
            <sz val="11"/>
            <color rgb="FF000000"/>
            <rFont val="+mn-lt"/>
            <charset val="1"/>
          </rPr>
          <t>... at consistent sampling rates.</t>
        </r>
      </text>
    </comment>
  </commentList>
</comments>
</file>

<file path=xl/sharedStrings.xml><?xml version="1.0" encoding="utf-8"?>
<sst xmlns="http://schemas.openxmlformats.org/spreadsheetml/2006/main" count="180" uniqueCount="95">
  <si>
    <t>TX Schlitz</t>
  </si>
  <si>
    <t>Nachrichten pro TX Schlitz</t>
  </si>
  <si>
    <t>3 Sensoren</t>
  </si>
  <si>
    <t>8 Sensoren</t>
  </si>
  <si>
    <t>2 Mbit/s</t>
  </si>
  <si>
    <t>1 Mbit/s</t>
  </si>
  <si>
    <t>500 kbit/s</t>
  </si>
  <si>
    <t>125 kbit/s</t>
  </si>
  <si>
    <t>Dauer Datennachricht</t>
  </si>
  <si>
    <t>Theorie</t>
  </si>
  <si>
    <t>Gemessen</t>
  </si>
  <si>
    <t>Faktor</t>
  </si>
  <si>
    <t>Frame Länge</t>
  </si>
  <si>
    <t>Max. Anzahl Nachrichten / s</t>
  </si>
  <si>
    <t>Anteil TX Zeit</t>
  </si>
  <si>
    <t>Entspricht nemi G+ Hz</t>
  </si>
  <si>
    <t>1 Sensor</t>
  </si>
  <si>
    <t>Hz</t>
  </si>
  <si>
    <t>Entspricht Datennachrichten</t>
  </si>
  <si>
    <t>/s</t>
  </si>
  <si>
    <t>Max. Datennachrichten / s</t>
  </si>
  <si>
    <t>-</t>
  </si>
  <si>
    <t>AF Samples pro Datennachricht</t>
  </si>
  <si>
    <t>G+</t>
  </si>
  <si>
    <t>Abtastraten</t>
  </si>
  <si>
    <t>DAQ Analogkanal</t>
  </si>
  <si>
    <t>DAQ IMU</t>
  </si>
  <si>
    <t>DAQ DIN</t>
  </si>
  <si>
    <t>DAQ CH</t>
  </si>
  <si>
    <t>3 Nodes</t>
  </si>
  <si>
    <t>8 Nodes</t>
  </si>
  <si>
    <t>1 Node</t>
  </si>
  <si>
    <t>sampling rate analog channels</t>
  </si>
  <si>
    <t>sampling rate IMU</t>
  </si>
  <si>
    <t>sampling rate DIN</t>
  </si>
  <si>
    <t>Nebenrechnung G+</t>
  </si>
  <si>
    <t>Nebenrechnung DAQ</t>
  </si>
  <si>
    <t>radio speed</t>
  </si>
  <si>
    <t>radio channel load in %</t>
  </si>
  <si>
    <t>sampling rate acceleration sensor</t>
  </si>
  <si>
    <r>
      <rPr>
        <b/>
        <sz val="18"/>
        <color theme="1"/>
        <rFont val="Calibri (Textkörper)"/>
      </rPr>
      <t xml:space="preserve"> </t>
    </r>
    <r>
      <rPr>
        <b/>
        <sz val="18"/>
        <color rgb="FF9C0006"/>
        <rFont val="Calibri (Textkörper)"/>
      </rPr>
      <t>DO NOT USE</t>
    </r>
    <r>
      <rPr>
        <sz val="11"/>
        <color rgb="FF9C0006"/>
        <rFont val="Calibri"/>
        <family val="2"/>
        <scheme val="minor"/>
      </rPr>
      <t xml:space="preserve">
setup is unstable to non-functional</t>
    </r>
  </si>
  <si>
    <t>radio channel load color coding</t>
  </si>
  <si>
    <t xml:space="preserve">radio speed </t>
  </si>
  <si>
    <r>
      <rPr>
        <b/>
        <sz val="18"/>
        <color rgb="FF006100"/>
        <rFont val="Calibri (Textkörper)"/>
      </rPr>
      <t>GREAT</t>
    </r>
    <r>
      <rPr>
        <sz val="11"/>
        <color rgb="FF006100"/>
        <rFont val="Calibri"/>
        <family val="2"/>
        <scheme val="minor"/>
      </rPr>
      <t xml:space="preserve"> 
fully functional setup even under very demanding conditions</t>
    </r>
  </si>
  <si>
    <t>20 m</t>
  </si>
  <si>
    <t>50 m</t>
  </si>
  <si>
    <t>300 m</t>
  </si>
  <si>
    <t>range</t>
  </si>
  <si>
    <t>indoors</t>
  </si>
  <si>
    <t>urban</t>
  </si>
  <si>
    <t>theoretical</t>
  </si>
  <si>
    <t>runtimes</t>
  </si>
  <si>
    <r>
      <t xml:space="preserve">radio speed </t>
    </r>
    <r>
      <rPr>
        <sz val="11"/>
        <color theme="1"/>
        <rFont val="Calibri"/>
        <family val="2"/>
        <scheme val="minor"/>
      </rPr>
      <t>vs.</t>
    </r>
    <r>
      <rPr>
        <b/>
        <sz val="11"/>
        <color theme="1"/>
        <rFont val="Calibri"/>
        <family val="2"/>
        <scheme val="minor"/>
      </rPr>
      <t xml:space="preserve"> range</t>
    </r>
  </si>
  <si>
    <r>
      <t xml:space="preserve">radio speed </t>
    </r>
    <r>
      <rPr>
        <sz val="11"/>
        <color theme="1"/>
        <rFont val="Calibri"/>
        <family val="2"/>
        <scheme val="minor"/>
      </rPr>
      <t>vs.</t>
    </r>
    <r>
      <rPr>
        <b/>
        <sz val="11"/>
        <color theme="1"/>
        <rFont val="Calibri"/>
        <family val="2"/>
        <scheme val="minor"/>
      </rPr>
      <t xml:space="preserve"> runtimes</t>
    </r>
  </si>
  <si>
    <t>sum sampling rate per Node</t>
  </si>
  <si>
    <t>Please note that each setup is unique and this tool is intended as a reference only!</t>
  </si>
  <si>
    <t># of used analog channels (per node)</t>
  </si>
  <si>
    <t># of nodes per radio channel</t>
  </si>
  <si>
    <r>
      <rPr>
        <b/>
        <sz val="18"/>
        <color theme="1"/>
        <rFont val="Calibri (Textkörper)"/>
      </rPr>
      <t>STEP 2</t>
    </r>
    <r>
      <rPr>
        <sz val="11"/>
        <color theme="1"/>
        <rFont val="Calibri"/>
        <family val="2"/>
        <scheme val="minor"/>
      </rPr>
      <t xml:space="preserve">
choose from the available combinations of </t>
    </r>
    <r>
      <rPr>
        <b/>
        <sz val="11"/>
        <color theme="1"/>
        <rFont val="Calibri"/>
        <family val="2"/>
        <scheme val="minor"/>
      </rPr>
      <t>radio speed</t>
    </r>
    <r>
      <rPr>
        <sz val="11"/>
        <color theme="1"/>
        <rFont val="Calibri"/>
        <family val="2"/>
        <scheme val="minor"/>
      </rPr>
      <t xml:space="preserve"> and 
</t>
    </r>
    <r>
      <rPr>
        <b/>
        <sz val="11"/>
        <color theme="1"/>
        <rFont val="Calibri"/>
        <family val="2"/>
        <scheme val="minor"/>
      </rPr>
      <t># of Nodes per radio channel</t>
    </r>
    <r>
      <rPr>
        <sz val="11"/>
        <color theme="1"/>
        <rFont val="Calibri"/>
        <family val="2"/>
        <scheme val="minor"/>
      </rPr>
      <t xml:space="preserve"> in consideration of the explanatory notes</t>
    </r>
  </si>
  <si>
    <t>REMINDER</t>
  </si>
  <si>
    <t>DISCLAIMER</t>
  </si>
  <si>
    <r>
      <t xml:space="preserve">Keep in mind that this tool is used to determine the ideal configuration of your radio channel. 
However, </t>
    </r>
    <r>
      <rPr>
        <b/>
        <sz val="11"/>
        <color rgb="FFFF0000"/>
        <rFont val="Calibri (Textkörper)"/>
      </rPr>
      <t>you are not limited to one radio channel!</t>
    </r>
  </si>
  <si>
    <r>
      <rPr>
        <b/>
        <sz val="18"/>
        <color theme="1"/>
        <rFont val="Calibri (Textkörper)"/>
      </rPr>
      <t>STEP 1</t>
    </r>
    <r>
      <rPr>
        <sz val="11"/>
        <color theme="1"/>
        <rFont val="Calibri"/>
        <family val="2"/>
        <scheme val="minor"/>
      </rPr>
      <t xml:space="preserve">
select node typ and 
set sampling rates 
(</t>
    </r>
    <r>
      <rPr>
        <b/>
        <sz val="11"/>
        <color rgb="FFFFCC99"/>
        <rFont val="Calibri (Textkörper)"/>
      </rPr>
      <t>orange cells</t>
    </r>
    <r>
      <rPr>
        <sz val="11"/>
        <color theme="1"/>
        <rFont val="Calibri"/>
        <family val="2"/>
        <scheme val="minor"/>
      </rPr>
      <t>)</t>
    </r>
  </si>
  <si>
    <t>750 m</t>
  </si>
  <si>
    <t>2100 m</t>
  </si>
  <si>
    <t>1800 m</t>
  </si>
  <si>
    <t>90 m</t>
  </si>
  <si>
    <t>140 m</t>
  </si>
  <si>
    <t>125 m</t>
  </si>
  <si>
    <t>225 m</t>
  </si>
  <si>
    <t>350 m</t>
  </si>
  <si>
    <r>
      <rPr>
        <b/>
        <sz val="18"/>
        <color theme="1"/>
        <rFont val="Calibri (Textkörper)"/>
      </rPr>
      <t>EXPLANATORY 
NOTES</t>
    </r>
    <r>
      <rPr>
        <sz val="11"/>
        <color theme="1"/>
        <rFont val="Calibri"/>
        <family val="2"/>
        <scheme val="minor"/>
      </rPr>
      <t xml:space="preserve">
 </t>
    </r>
  </si>
  <si>
    <t>optimize your nemi Link 2400 radio channel!</t>
  </si>
  <si>
    <r>
      <t>highest energy efficiency 
-&gt;</t>
    </r>
    <r>
      <rPr>
        <b/>
        <sz val="11"/>
        <color rgb="FF000000"/>
        <rFont val="Calibri"/>
        <family val="2"/>
        <scheme val="minor"/>
      </rPr>
      <t xml:space="preserve"> longest runtimes</t>
    </r>
    <r>
      <rPr>
        <sz val="11"/>
        <color rgb="FF000000"/>
        <rFont val="Calibri"/>
        <family val="2"/>
        <scheme val="minor"/>
      </rPr>
      <t xml:space="preserve"> </t>
    </r>
  </si>
  <si>
    <t xml:space="preserve">lowest energy efficiency 
-&gt; shorter runtimes </t>
  </si>
  <si>
    <t>off</t>
  </si>
  <si>
    <r>
      <rPr>
        <b/>
        <sz val="18"/>
        <color rgb="FF9C6500"/>
        <rFont val="Calibri (Textkörper)"/>
      </rPr>
      <t xml:space="preserve"> SUFFICIENT</t>
    </r>
    <r>
      <rPr>
        <sz val="11"/>
        <color rgb="FF9C6500"/>
        <rFont val="Calibri"/>
        <family val="2"/>
        <scheme val="minor"/>
      </rPr>
      <t xml:space="preserve"> 
functional setup at moderate to 
good signal strength</t>
    </r>
  </si>
  <si>
    <t>sum sampling rate per node</t>
  </si>
  <si>
    <t>Wireless Sensor Plot</t>
  </si>
  <si>
    <t>configuration file</t>
  </si>
  <si>
    <t>nemi G+</t>
  </si>
  <si>
    <t>nemi G+ nano</t>
  </si>
  <si>
    <t>nemi DAQ</t>
  </si>
  <si>
    <t>nemi DAQ nano</t>
  </si>
  <si>
    <t>nemi Connect</t>
  </si>
  <si>
    <t>nemi Log</t>
  </si>
  <si>
    <t>nemi EdgeBase</t>
  </si>
  <si>
    <t>nodes</t>
  </si>
  <si>
    <t>receivers</t>
  </si>
  <si>
    <t>radio configuration via</t>
  </si>
  <si>
    <t>Nemi Sensor Config software</t>
  </si>
  <si>
    <t>you can find detailed instructions in the corresponding product operating instructions</t>
  </si>
  <si>
    <t xml:space="preserve">product </t>
  </si>
  <si>
    <t xml:space="preserve">or </t>
  </si>
  <si>
    <r>
      <rPr>
        <b/>
        <sz val="18"/>
        <color theme="1"/>
        <rFont val="Calibri (Textkörper)"/>
      </rPr>
      <t>STEP 3</t>
    </r>
    <r>
      <rPr>
        <sz val="11"/>
        <color theme="1"/>
        <rFont val="Calibri"/>
        <family val="2"/>
        <scheme val="minor"/>
      </rPr>
      <t xml:space="preserve">
 set the selected configuration 
on all nodes and receivers that 
you wish to operate on one 
radio channel.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</si>
</sst>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 (Textkörper)"/>
    </font>
    <font>
      <sz val="11"/>
      <color rgb="FF000000"/>
      <name val="Calibri"/>
      <family val="2"/>
      <scheme val="minor"/>
    </font>
    <font>
      <b/>
      <sz val="18"/>
      <color rgb="FF006100"/>
      <name val="Calibri (Textkörper)"/>
    </font>
    <font>
      <b/>
      <sz val="18"/>
      <color rgb="FF9C6500"/>
      <name val="Calibri (Textkörper)"/>
    </font>
    <font>
      <b/>
      <sz val="18"/>
      <color rgb="FF9C0006"/>
      <name val="Calibri (Textkörper)"/>
    </font>
    <font>
      <b/>
      <sz val="11"/>
      <color rgb="FF000000"/>
      <name val="Calibri"/>
      <family val="2"/>
      <scheme val="minor"/>
    </font>
    <font>
      <sz val="11"/>
      <color rgb="FF000000"/>
      <name val="+mn-lt"/>
      <charset val="1"/>
    </font>
    <font>
      <sz val="11"/>
      <color rgb="FF000000"/>
      <name val="Calibri"/>
      <family val="34"/>
    </font>
    <font>
      <b/>
      <sz val="11"/>
      <color rgb="FFFF0000"/>
      <name val="Calibri (Textkörper)"/>
    </font>
    <font>
      <sz val="11"/>
      <color theme="1"/>
      <name val="Calibri (Textkörper)"/>
    </font>
    <font>
      <b/>
      <sz val="11"/>
      <color rgb="FFFF0000"/>
      <name val="Calibri"/>
      <family val="34"/>
    </font>
    <font>
      <b/>
      <sz val="11"/>
      <color rgb="FFFFCC99"/>
      <name val="Calibri (Textkörper)"/>
    </font>
    <font>
      <b/>
      <sz val="40"/>
      <color rgb="FF2EA4BC"/>
      <name val="Uni Neue-Trial Regula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CE3C2"/>
        <bgColor indexed="64"/>
      </patternFill>
    </fill>
    <fill>
      <patternFill patternType="solid">
        <fgColor rgb="FFE6FBFF"/>
        <bgColor indexed="64"/>
      </patternFill>
    </fill>
    <fill>
      <patternFill patternType="solid">
        <fgColor rgb="FF00D4FF"/>
        <bgColor indexed="64"/>
      </patternFill>
    </fill>
    <fill>
      <patternFill patternType="solid">
        <fgColor rgb="FFBFF5FF"/>
        <bgColor indexed="64"/>
      </patternFill>
    </fill>
    <fill>
      <patternFill patternType="solid">
        <fgColor rgb="FF7FEBFF"/>
        <bgColor indexed="64"/>
      </patternFill>
    </fill>
    <fill>
      <patternFill patternType="solid">
        <fgColor rgb="FFD8F9FF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theme="1"/>
      </top>
      <bottom/>
      <diagonal/>
    </border>
    <border>
      <left style="medium">
        <color indexed="64"/>
      </left>
      <right style="thin">
        <color theme="1"/>
      </right>
      <top/>
      <bottom/>
      <diagonal/>
    </border>
    <border>
      <left style="medium">
        <color indexed="64"/>
      </left>
      <right style="thin">
        <color theme="1"/>
      </right>
      <top/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rgb="FF7F7F7F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theme="1"/>
      </top>
      <bottom/>
      <diagonal/>
    </border>
    <border>
      <left style="medium">
        <color rgb="FF000000"/>
      </left>
      <right/>
      <top style="medium">
        <color theme="1"/>
      </top>
      <bottom/>
      <diagonal/>
    </border>
    <border>
      <left/>
      <right style="medium">
        <color rgb="FF000000"/>
      </right>
      <top style="medium">
        <color theme="1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 style="medium">
        <color indexed="64"/>
      </top>
      <bottom style="mediumDashed">
        <color indexed="64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7" applyNumberFormat="0" applyAlignment="0" applyProtection="0"/>
  </cellStyleXfs>
  <cellXfs count="212">
    <xf numFmtId="0" fontId="0" fillId="0" borderId="0" xfId="0"/>
    <xf numFmtId="0" fontId="2" fillId="2" borderId="3" xfId="2" applyBorder="1" applyAlignment="1" applyProtection="1">
      <alignment horizontal="center" vertical="center"/>
      <protection locked="0"/>
    </xf>
    <xf numFmtId="164" fontId="0" fillId="0" borderId="1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164" fontId="0" fillId="0" borderId="6" xfId="1" applyNumberFormat="1" applyFont="1" applyBorder="1" applyAlignment="1">
      <alignment horizontal="center" vertical="center"/>
    </xf>
    <xf numFmtId="0" fontId="2" fillId="2" borderId="34" xfId="2" applyBorder="1" applyAlignment="1" applyProtection="1">
      <alignment horizontal="center" vertical="center"/>
      <protection locked="0"/>
    </xf>
    <xf numFmtId="0" fontId="2" fillId="2" borderId="44" xfId="2" applyBorder="1" applyAlignment="1" applyProtection="1">
      <alignment horizontal="center" vertical="center"/>
      <protection locked="0"/>
    </xf>
    <xf numFmtId="0" fontId="2" fillId="2" borderId="50" xfId="2" applyBorder="1" applyAlignment="1" applyProtection="1">
      <alignment horizontal="center" vertical="center"/>
      <protection locked="0"/>
    </xf>
    <xf numFmtId="0" fontId="0" fillId="7" borderId="19" xfId="0" applyFill="1" applyBorder="1"/>
    <xf numFmtId="0" fontId="0" fillId="9" borderId="18" xfId="0" applyFill="1" applyBorder="1"/>
    <xf numFmtId="0" fontId="0" fillId="8" borderId="18" xfId="0" applyFill="1" applyBorder="1"/>
    <xf numFmtId="0" fontId="0" fillId="6" borderId="20" xfId="0" applyFill="1" applyBorder="1"/>
    <xf numFmtId="0" fontId="0" fillId="10" borderId="0" xfId="0" applyFill="1"/>
    <xf numFmtId="0" fontId="10" fillId="10" borderId="0" xfId="0" applyFont="1" applyFill="1"/>
    <xf numFmtId="0" fontId="0" fillId="10" borderId="0" xfId="0" applyFill="1" applyAlignment="1">
      <alignment vertical="center" wrapText="1"/>
    </xf>
    <xf numFmtId="1" fontId="2" fillId="0" borderId="50" xfId="2" applyNumberFormat="1" applyFill="1" applyBorder="1" applyAlignment="1" applyProtection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4" xfId="0" applyBorder="1"/>
    <xf numFmtId="0" fontId="7" fillId="0" borderId="2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0" fillId="0" borderId="27" xfId="0" applyBorder="1"/>
    <xf numFmtId="0" fontId="7" fillId="0" borderId="52" xfId="0" applyFont="1" applyBorder="1" applyAlignment="1">
      <alignment horizontal="center" vertical="center"/>
    </xf>
    <xf numFmtId="0" fontId="0" fillId="0" borderId="16" xfId="0" applyBorder="1"/>
    <xf numFmtId="0" fontId="7" fillId="0" borderId="3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0" fillId="0" borderId="29" xfId="0" applyBorder="1"/>
    <xf numFmtId="0" fontId="0" fillId="0" borderId="15" xfId="0" applyBorder="1"/>
    <xf numFmtId="0" fontId="0" fillId="0" borderId="52" xfId="0" applyBorder="1"/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30" xfId="0" applyBorder="1"/>
    <xf numFmtId="0" fontId="0" fillId="0" borderId="17" xfId="0" applyBorder="1"/>
    <xf numFmtId="0" fontId="0" fillId="0" borderId="2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0" xfId="0" applyBorder="1"/>
    <xf numFmtId="0" fontId="0" fillId="0" borderId="28" xfId="0" applyBorder="1"/>
    <xf numFmtId="0" fontId="0" fillId="0" borderId="58" xfId="0" applyBorder="1" applyAlignment="1">
      <alignment horizontal="center" vertical="center"/>
    </xf>
    <xf numFmtId="0" fontId="0" fillId="0" borderId="11" xfId="0" applyBorder="1"/>
    <xf numFmtId="0" fontId="0" fillId="0" borderId="56" xfId="0" applyBorder="1" applyAlignment="1">
      <alignment horizontal="center" vertical="center"/>
    </xf>
    <xf numFmtId="0" fontId="0" fillId="0" borderId="38" xfId="0" applyBorder="1"/>
    <xf numFmtId="0" fontId="0" fillId="0" borderId="57" xfId="0" applyBorder="1" applyAlignment="1">
      <alignment horizontal="center" vertical="center"/>
    </xf>
    <xf numFmtId="0" fontId="7" fillId="10" borderId="0" xfId="0" applyFont="1" applyFill="1" applyAlignment="1">
      <alignment vertical="center"/>
    </xf>
    <xf numFmtId="0" fontId="0" fillId="10" borderId="72" xfId="0" applyFill="1" applyBorder="1"/>
    <xf numFmtId="0" fontId="3" fillId="0" borderId="0" xfId="0" applyFont="1" applyAlignment="1">
      <alignment horizontal="center" vertical="center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horizontal="center" vertical="center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2" xfId="0" quotePrefix="1" applyBorder="1"/>
    <xf numFmtId="0" fontId="0" fillId="0" borderId="0" xfId="0" applyAlignment="1">
      <alignment vertical="center" wrapText="1"/>
    </xf>
    <xf numFmtId="0" fontId="0" fillId="0" borderId="79" xfId="0" applyBorder="1" applyAlignment="1">
      <alignment vertical="center" wrapText="1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84" xfId="1" applyNumberFormat="1" applyFont="1" applyBorder="1" applyAlignment="1">
      <alignment horizontal="center" vertical="center"/>
    </xf>
    <xf numFmtId="164" fontId="0" fillId="0" borderId="85" xfId="1" applyNumberFormat="1" applyFont="1" applyBorder="1" applyAlignment="1">
      <alignment horizontal="center" vertical="center"/>
    </xf>
    <xf numFmtId="164" fontId="0" fillId="0" borderId="87" xfId="1" applyNumberFormat="1" applyFont="1" applyBorder="1" applyAlignment="1">
      <alignment horizontal="center" vertical="center"/>
    </xf>
    <xf numFmtId="164" fontId="0" fillId="0" borderId="86" xfId="1" applyNumberFormat="1" applyFont="1" applyBorder="1" applyAlignment="1">
      <alignment horizontal="center" vertical="center"/>
    </xf>
    <xf numFmtId="164" fontId="0" fillId="0" borderId="88" xfId="1" applyNumberFormat="1" applyFont="1" applyBorder="1" applyAlignment="1">
      <alignment horizontal="center" vertical="center"/>
    </xf>
    <xf numFmtId="164" fontId="0" fillId="0" borderId="89" xfId="1" applyNumberFormat="1" applyFont="1" applyBorder="1" applyAlignment="1">
      <alignment horizontal="center" vertical="center"/>
    </xf>
    <xf numFmtId="164" fontId="0" fillId="0" borderId="75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81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27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52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74" xfId="0" applyBorder="1" applyAlignment="1">
      <alignment horizontal="center" vertical="center" wrapText="1"/>
    </xf>
    <xf numFmtId="0" fontId="0" fillId="0" borderId="75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52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0" fillId="4" borderId="29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4" borderId="27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52" xfId="0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10" fillId="9" borderId="61" xfId="0" applyFont="1" applyFill="1" applyBorder="1" applyAlignment="1">
      <alignment horizontal="center"/>
    </xf>
    <xf numFmtId="0" fontId="10" fillId="9" borderId="62" xfId="0" applyFont="1" applyFill="1" applyBorder="1" applyAlignment="1">
      <alignment horizontal="center"/>
    </xf>
    <xf numFmtId="0" fontId="10" fillId="9" borderId="69" xfId="0" applyFont="1" applyFill="1" applyBorder="1" applyAlignment="1">
      <alignment horizontal="center"/>
    </xf>
    <xf numFmtId="0" fontId="10" fillId="9" borderId="70" xfId="0" applyFont="1" applyFill="1" applyBorder="1" applyAlignment="1">
      <alignment horizontal="center"/>
    </xf>
    <xf numFmtId="0" fontId="10" fillId="9" borderId="63" xfId="0" applyFont="1" applyFill="1" applyBorder="1" applyAlignment="1">
      <alignment horizontal="center"/>
    </xf>
    <xf numFmtId="0" fontId="10" fillId="9" borderId="64" xfId="0" applyFont="1" applyFill="1" applyBorder="1" applyAlignment="1">
      <alignment horizontal="center"/>
    </xf>
    <xf numFmtId="0" fontId="10" fillId="8" borderId="61" xfId="0" applyFont="1" applyFill="1" applyBorder="1" applyAlignment="1">
      <alignment horizontal="center"/>
    </xf>
    <xf numFmtId="0" fontId="10" fillId="8" borderId="62" xfId="0" applyFont="1" applyFill="1" applyBorder="1" applyAlignment="1">
      <alignment horizontal="center"/>
    </xf>
    <xf numFmtId="0" fontId="10" fillId="8" borderId="69" xfId="0" applyFont="1" applyFill="1" applyBorder="1" applyAlignment="1">
      <alignment horizontal="center"/>
    </xf>
    <xf numFmtId="0" fontId="10" fillId="8" borderId="70" xfId="0" applyFont="1" applyFill="1" applyBorder="1" applyAlignment="1">
      <alignment horizontal="center"/>
    </xf>
    <xf numFmtId="0" fontId="10" fillId="8" borderId="63" xfId="0" applyFont="1" applyFill="1" applyBorder="1" applyAlignment="1">
      <alignment horizontal="center"/>
    </xf>
    <xf numFmtId="0" fontId="10" fillId="8" borderId="64" xfId="0" applyFont="1" applyFill="1" applyBorder="1" applyAlignment="1">
      <alignment horizontal="center"/>
    </xf>
    <xf numFmtId="0" fontId="10" fillId="6" borderId="61" xfId="0" applyFont="1" applyFill="1" applyBorder="1" applyAlignment="1">
      <alignment horizontal="center" vertical="center" wrapText="1"/>
    </xf>
    <xf numFmtId="0" fontId="10" fillId="6" borderId="62" xfId="0" applyFont="1" applyFill="1" applyBorder="1" applyAlignment="1">
      <alignment horizontal="center" vertical="center"/>
    </xf>
    <xf numFmtId="0" fontId="10" fillId="6" borderId="69" xfId="0" applyFont="1" applyFill="1" applyBorder="1" applyAlignment="1">
      <alignment horizontal="center" vertical="center"/>
    </xf>
    <xf numFmtId="0" fontId="10" fillId="6" borderId="70" xfId="0" applyFont="1" applyFill="1" applyBorder="1" applyAlignment="1">
      <alignment horizontal="center" vertical="center"/>
    </xf>
    <xf numFmtId="0" fontId="10" fillId="6" borderId="63" xfId="0" applyFont="1" applyFill="1" applyBorder="1" applyAlignment="1">
      <alignment horizontal="center" vertical="center"/>
    </xf>
    <xf numFmtId="0" fontId="10" fillId="6" borderId="64" xfId="0" applyFont="1" applyFill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63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10" fillId="7" borderId="61" xfId="0" applyFont="1" applyFill="1" applyBorder="1" applyAlignment="1">
      <alignment horizontal="center" vertical="center" wrapText="1"/>
    </xf>
    <xf numFmtId="0" fontId="10" fillId="7" borderId="62" xfId="0" applyFont="1" applyFill="1" applyBorder="1" applyAlignment="1">
      <alignment horizontal="center" vertical="center"/>
    </xf>
    <xf numFmtId="0" fontId="10" fillId="7" borderId="69" xfId="0" applyFont="1" applyFill="1" applyBorder="1" applyAlignment="1">
      <alignment horizontal="center" vertical="center"/>
    </xf>
    <xf numFmtId="0" fontId="10" fillId="7" borderId="70" xfId="0" applyFont="1" applyFill="1" applyBorder="1" applyAlignment="1">
      <alignment horizontal="center" vertical="center"/>
    </xf>
    <xf numFmtId="0" fontId="10" fillId="7" borderId="63" xfId="0" applyFont="1" applyFill="1" applyBorder="1" applyAlignment="1">
      <alignment horizontal="center" vertical="center"/>
    </xf>
    <xf numFmtId="0" fontId="10" fillId="7" borderId="64" xfId="0" applyFont="1" applyFill="1" applyBorder="1" applyAlignment="1">
      <alignment horizontal="center" vertic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165" fontId="22" fillId="0" borderId="0" xfId="0" applyNumberFormat="1" applyFont="1"/>
    <xf numFmtId="2" fontId="22" fillId="0" borderId="0" xfId="0" applyNumberFormat="1" applyFont="1"/>
    <xf numFmtId="9" fontId="22" fillId="0" borderId="0" xfId="1" applyFont="1" applyFill="1" applyBorder="1"/>
    <xf numFmtId="164" fontId="22" fillId="0" borderId="0" xfId="0" applyNumberFormat="1" applyFont="1"/>
    <xf numFmtId="0" fontId="22" fillId="0" borderId="0" xfId="0" applyFont="1" applyAlignment="1">
      <alignment horizontal="right"/>
    </xf>
  </cellXfs>
  <cellStyles count="3">
    <cellStyle name="Eingabe" xfId="2" builtinId="20"/>
    <cellStyle name="Prozent" xfId="1" builtinId="5"/>
    <cellStyle name="Standard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8F9FF"/>
      <color rgb="FFE6FBFF"/>
      <color rgb="FF2EA4BC"/>
      <color rgb="FF003945"/>
      <color rgb="FFFFCC99"/>
      <color rgb="FF00D4FF"/>
      <color rgb="FFBFF5FF"/>
      <color rgb="FF7FEBFF"/>
      <color rgb="FF66E6FF"/>
      <color rgb="FF4C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sv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88</xdr:row>
      <xdr:rowOff>46692</xdr:rowOff>
    </xdr:from>
    <xdr:to>
      <xdr:col>14</xdr:col>
      <xdr:colOff>393</xdr:colOff>
      <xdr:row>93</xdr:row>
      <xdr:rowOff>133684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7548F258-778B-91DE-4FC2-5E29B2864CFB}"/>
            </a:ext>
          </a:extLst>
        </xdr:cNvPr>
        <xdr:cNvCxnSpPr/>
      </xdr:nvCxnSpPr>
      <xdr:spPr>
        <a:xfrm flipH="1" flipV="1">
          <a:off x="11476691" y="6490074"/>
          <a:ext cx="393" cy="1076845"/>
        </a:xfrm>
        <a:prstGeom prst="straightConnector1">
          <a:avLst/>
        </a:prstGeom>
        <a:ln w="101600"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101078</xdr:colOff>
      <xdr:row>55</xdr:row>
      <xdr:rowOff>97226</xdr:rowOff>
    </xdr:from>
    <xdr:to>
      <xdr:col>9</xdr:col>
      <xdr:colOff>101078</xdr:colOff>
      <xdr:row>58</xdr:row>
      <xdr:rowOff>117918</xdr:rowOff>
    </xdr:to>
    <xdr:cxnSp macro="">
      <xdr:nvCxnSpPr>
        <xdr:cNvPr id="28" name="Gerade Verbindung mit Pfeil 27">
          <a:extLst>
            <a:ext uri="{FF2B5EF4-FFF2-40B4-BE49-F238E27FC236}">
              <a16:creationId xmlns:a16="http://schemas.microsoft.com/office/drawing/2014/main" id="{8425889E-067C-1A4B-ABDA-09A9F2215491}"/>
            </a:ext>
          </a:extLst>
        </xdr:cNvPr>
        <xdr:cNvCxnSpPr/>
      </xdr:nvCxnSpPr>
      <xdr:spPr>
        <a:xfrm>
          <a:off x="8368778" y="10523926"/>
          <a:ext cx="0" cy="600659"/>
        </a:xfrm>
        <a:prstGeom prst="straightConnector1">
          <a:avLst/>
        </a:prstGeom>
        <a:ln w="539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40740</xdr:colOff>
      <xdr:row>54</xdr:row>
      <xdr:rowOff>201576</xdr:rowOff>
    </xdr:from>
    <xdr:ext cx="264560" cy="620234"/>
    <xdr:sp macro="" textlink="">
      <xdr:nvSpPr>
        <xdr:cNvPr id="29" name="Textfeld 28">
          <a:extLst>
            <a:ext uri="{FF2B5EF4-FFF2-40B4-BE49-F238E27FC236}">
              <a16:creationId xmlns:a16="http://schemas.microsoft.com/office/drawing/2014/main" id="{2525ABEA-830D-B246-B794-F1876E4A9DF3}"/>
            </a:ext>
          </a:extLst>
        </xdr:cNvPr>
        <xdr:cNvSpPr txBox="1"/>
      </xdr:nvSpPr>
      <xdr:spPr>
        <a:xfrm rot="16200000">
          <a:off x="8130603" y="10602913"/>
          <a:ext cx="6202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>
              <a:solidFill>
                <a:schemeClr val="tx1"/>
              </a:solidFill>
            </a:rPr>
            <a:t>+ range</a:t>
          </a:r>
        </a:p>
      </xdr:txBody>
    </xdr:sp>
    <xdr:clientData/>
  </xdr:oneCellAnchor>
  <xdr:twoCellAnchor editAs="oneCell">
    <xdr:from>
      <xdr:col>6</xdr:col>
      <xdr:colOff>385536</xdr:colOff>
      <xdr:row>59</xdr:row>
      <xdr:rowOff>120952</xdr:rowOff>
    </xdr:from>
    <xdr:to>
      <xdr:col>8</xdr:col>
      <xdr:colOff>284513</xdr:colOff>
      <xdr:row>59</xdr:row>
      <xdr:rowOff>120952</xdr:rowOff>
    </xdr:to>
    <xdr:cxnSp macro="">
      <xdr:nvCxnSpPr>
        <xdr:cNvPr id="36" name="Gerade Verbindung mit Pfeil 35">
          <a:extLst>
            <a:ext uri="{FF2B5EF4-FFF2-40B4-BE49-F238E27FC236}">
              <a16:creationId xmlns:a16="http://schemas.microsoft.com/office/drawing/2014/main" id="{F40E61E0-9BB7-6748-863A-4A5A86F677D4}"/>
            </a:ext>
          </a:extLst>
        </xdr:cNvPr>
        <xdr:cNvCxnSpPr/>
      </xdr:nvCxnSpPr>
      <xdr:spPr>
        <a:xfrm flipH="1">
          <a:off x="5299226" y="4633988"/>
          <a:ext cx="1700893" cy="0"/>
        </a:xfrm>
        <a:prstGeom prst="straightConnector1">
          <a:avLst/>
        </a:prstGeom>
        <a:ln w="539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594367</xdr:colOff>
      <xdr:row>59</xdr:row>
      <xdr:rowOff>96640</xdr:rowOff>
    </xdr:from>
    <xdr:ext cx="1143005" cy="264560"/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BBB42BC6-28AA-B74F-BAC8-65384F9D1EC9}"/>
            </a:ext>
          </a:extLst>
        </xdr:cNvPr>
        <xdr:cNvSpPr txBox="1"/>
      </xdr:nvSpPr>
      <xdr:spPr>
        <a:xfrm>
          <a:off x="5508057" y="4609676"/>
          <a:ext cx="11430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 baseline="0">
              <a:solidFill>
                <a:schemeClr val="tx1"/>
              </a:solidFill>
            </a:rPr>
            <a:t>+ sampling rates</a:t>
          </a:r>
          <a:endParaRPr lang="de-DE" sz="1100" b="1">
            <a:solidFill>
              <a:schemeClr val="tx1"/>
            </a:solidFill>
          </a:endParaRPr>
        </a:p>
      </xdr:txBody>
    </xdr:sp>
    <xdr:clientData/>
  </xdr:oneCellAnchor>
  <xdr:twoCellAnchor>
    <xdr:from>
      <xdr:col>12</xdr:col>
      <xdr:colOff>394305</xdr:colOff>
      <xdr:row>59</xdr:row>
      <xdr:rowOff>107042</xdr:rowOff>
    </xdr:from>
    <xdr:to>
      <xdr:col>14</xdr:col>
      <xdr:colOff>447222</xdr:colOff>
      <xdr:row>59</xdr:row>
      <xdr:rowOff>107042</xdr:rowOff>
    </xdr:to>
    <xdr:cxnSp macro="">
      <xdr:nvCxnSpPr>
        <xdr:cNvPr id="43" name="Gerade Verbindung mit Pfeil 42">
          <a:extLst>
            <a:ext uri="{FF2B5EF4-FFF2-40B4-BE49-F238E27FC236}">
              <a16:creationId xmlns:a16="http://schemas.microsoft.com/office/drawing/2014/main" id="{B3FB5A78-B0D7-C744-B037-969E6B07AB2D}"/>
            </a:ext>
          </a:extLst>
        </xdr:cNvPr>
        <xdr:cNvCxnSpPr/>
      </xdr:nvCxnSpPr>
      <xdr:spPr>
        <a:xfrm flipH="1">
          <a:off x="10251924" y="4620078"/>
          <a:ext cx="1700893" cy="0"/>
        </a:xfrm>
        <a:prstGeom prst="straightConnector1">
          <a:avLst/>
        </a:prstGeom>
        <a:ln w="539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603136</xdr:colOff>
      <xdr:row>59</xdr:row>
      <xdr:rowOff>82730</xdr:rowOff>
    </xdr:from>
    <xdr:ext cx="1143005" cy="2645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C55F654B-AE0A-5C4D-B1BD-B0D426B50450}"/>
            </a:ext>
          </a:extLst>
        </xdr:cNvPr>
        <xdr:cNvSpPr txBox="1"/>
      </xdr:nvSpPr>
      <xdr:spPr>
        <a:xfrm>
          <a:off x="10460755" y="4595766"/>
          <a:ext cx="114300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 baseline="0">
              <a:solidFill>
                <a:schemeClr val="tx1"/>
              </a:solidFill>
            </a:rPr>
            <a:t>+ sampling rates</a:t>
          </a:r>
          <a:endParaRPr lang="de-DE" sz="1100" b="1">
            <a:solidFill>
              <a:schemeClr val="tx1"/>
            </a:solidFill>
          </a:endParaRPr>
        </a:p>
      </xdr:txBody>
    </xdr:sp>
    <xdr:clientData/>
  </xdr:oneCellAnchor>
  <xdr:twoCellAnchor editAs="oneCell">
    <xdr:from>
      <xdr:col>3</xdr:col>
      <xdr:colOff>514096</xdr:colOff>
      <xdr:row>101</xdr:row>
      <xdr:rowOff>66632</xdr:rowOff>
    </xdr:from>
    <xdr:to>
      <xdr:col>12</xdr:col>
      <xdr:colOff>476201</xdr:colOff>
      <xdr:row>114</xdr:row>
      <xdr:rowOff>123098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BF072EB1-8250-17D5-6D0B-E0B07992FFC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822780" y="16476369"/>
          <a:ext cx="8075116" cy="2518484"/>
        </a:xfrm>
        <a:prstGeom prst="rect">
          <a:avLst/>
        </a:prstGeom>
      </xdr:spPr>
    </xdr:pic>
    <xdr:clientData/>
  </xdr:twoCellAnchor>
  <xdr:twoCellAnchor editAs="oneCell">
    <xdr:from>
      <xdr:col>3</xdr:col>
      <xdr:colOff>749473</xdr:colOff>
      <xdr:row>0</xdr:row>
      <xdr:rowOff>48535</xdr:rowOff>
    </xdr:from>
    <xdr:to>
      <xdr:col>13</xdr:col>
      <xdr:colOff>625711</xdr:colOff>
      <xdr:row>14</xdr:row>
      <xdr:rowOff>162279</xdr:rowOff>
    </xdr:to>
    <xdr:grpSp>
      <xdr:nvGrpSpPr>
        <xdr:cNvPr id="24" name="Gruppieren 23">
          <a:extLst>
            <a:ext uri="{FF2B5EF4-FFF2-40B4-BE49-F238E27FC236}">
              <a16:creationId xmlns:a16="http://schemas.microsoft.com/office/drawing/2014/main" id="{3297D68E-6B57-A436-59D5-3F60DF35617D}"/>
            </a:ext>
          </a:extLst>
        </xdr:cNvPr>
        <xdr:cNvGrpSpPr>
          <a:grpSpLocks noChangeAspect="1"/>
        </xdr:cNvGrpSpPr>
      </xdr:nvGrpSpPr>
      <xdr:grpSpPr>
        <a:xfrm>
          <a:off x="4064173" y="48535"/>
          <a:ext cx="8893238" cy="2780744"/>
          <a:chOff x="3936607" y="35943"/>
          <a:chExt cx="8899261" cy="2834620"/>
        </a:xfrm>
      </xdr:grpSpPr>
      <xdr:pic>
        <xdr:nvPicPr>
          <xdr:cNvPr id="8" name="Grafik 7">
            <a:extLst>
              <a:ext uri="{FF2B5EF4-FFF2-40B4-BE49-F238E27FC236}">
                <a16:creationId xmlns:a16="http://schemas.microsoft.com/office/drawing/2014/main" id="{66D440A8-4525-63AE-CE36-8AC4B66192A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rcRect l="6710" t="15402" r="10051" b="26068"/>
          <a:stretch/>
        </xdr:blipFill>
        <xdr:spPr>
          <a:xfrm>
            <a:off x="3936607" y="35943"/>
            <a:ext cx="6264663" cy="2220629"/>
          </a:xfrm>
          <a:prstGeom prst="rect">
            <a:avLst/>
          </a:prstGeom>
        </xdr:spPr>
      </xdr:pic>
      <xdr:sp macro="" textlink="">
        <xdr:nvSpPr>
          <xdr:cNvPr id="11" name="Textfeld 10">
            <a:extLst>
              <a:ext uri="{FF2B5EF4-FFF2-40B4-BE49-F238E27FC236}">
                <a16:creationId xmlns:a16="http://schemas.microsoft.com/office/drawing/2014/main" id="{1AB2815E-B3A1-B01E-0D6E-B040EA367674}"/>
              </a:ext>
            </a:extLst>
          </xdr:cNvPr>
          <xdr:cNvSpPr txBox="1"/>
        </xdr:nvSpPr>
        <xdr:spPr>
          <a:xfrm>
            <a:off x="6662669" y="2303057"/>
            <a:ext cx="6173199" cy="46557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de-DE" sz="2200" b="1">
                <a:solidFill>
                  <a:srgbClr val="003945"/>
                </a:solidFill>
                <a:latin typeface="Uni Neue-Trial" pitchFamily="2" charset="0"/>
              </a:rPr>
              <a:t>products made by           </a:t>
            </a:r>
          </a:p>
        </xdr:txBody>
      </xdr:sp>
      <xdr:pic>
        <xdr:nvPicPr>
          <xdr:cNvPr id="12" name="Grafik 11">
            <a:extLst>
              <a:ext uri="{FF2B5EF4-FFF2-40B4-BE49-F238E27FC236}">
                <a16:creationId xmlns:a16="http://schemas.microsoft.com/office/drawing/2014/main" id="{C776074C-A8B5-2845-8C17-7BBB3AF91B4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"/>
              </a:ext>
            </a:extLst>
          </a:blip>
          <a:srcRect l="7943" t="6910" r="67392" b="6133"/>
          <a:stretch/>
        </xdr:blipFill>
        <xdr:spPr>
          <a:xfrm>
            <a:off x="9027893" y="2204807"/>
            <a:ext cx="587146" cy="665756"/>
          </a:xfrm>
          <a:prstGeom prst="rect">
            <a:avLst/>
          </a:prstGeom>
        </xdr:spPr>
      </xdr:pic>
    </xdr:grpSp>
    <xdr:clientData/>
  </xdr:twoCellAnchor>
  <xdr:twoCellAnchor editAs="oneCell">
    <xdr:from>
      <xdr:col>10</xdr:col>
      <xdr:colOff>397780</xdr:colOff>
      <xdr:row>34</xdr:row>
      <xdr:rowOff>74814</xdr:rowOff>
    </xdr:from>
    <xdr:to>
      <xdr:col>12</xdr:col>
      <xdr:colOff>243840</xdr:colOff>
      <xdr:row>42</xdr:row>
      <xdr:rowOff>28632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5E4ADAF9-ED57-F3E4-FB11-04BC7CB1F494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613" t="14774" r="24436" b="19181"/>
        <a:stretch/>
      </xdr:blipFill>
      <xdr:spPr>
        <a:xfrm>
          <a:off x="10039620" y="6749934"/>
          <a:ext cx="1654540" cy="1498138"/>
        </a:xfrm>
        <a:prstGeom prst="rect">
          <a:avLst/>
        </a:prstGeom>
      </xdr:spPr>
    </xdr:pic>
    <xdr:clientData/>
  </xdr:twoCellAnchor>
  <xdr:twoCellAnchor editAs="oneCell">
    <xdr:from>
      <xdr:col>4</xdr:col>
      <xdr:colOff>444079</xdr:colOff>
      <xdr:row>36</xdr:row>
      <xdr:rowOff>23120</xdr:rowOff>
    </xdr:from>
    <xdr:to>
      <xdr:col>6</xdr:col>
      <xdr:colOff>372735</xdr:colOff>
      <xdr:row>42</xdr:row>
      <xdr:rowOff>143067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76867FB2-C6A9-289B-B2FE-3991C9CD31A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0479" y="7084320"/>
          <a:ext cx="1737136" cy="1278187"/>
        </a:xfrm>
        <a:prstGeom prst="rect">
          <a:avLst/>
        </a:prstGeom>
      </xdr:spPr>
    </xdr:pic>
    <xdr:clientData/>
  </xdr:twoCellAnchor>
  <xdr:twoCellAnchor editAs="oneCell">
    <xdr:from>
      <xdr:col>6</xdr:col>
      <xdr:colOff>696108</xdr:colOff>
      <xdr:row>37</xdr:row>
      <xdr:rowOff>84653</xdr:rowOff>
    </xdr:from>
    <xdr:to>
      <xdr:col>8</xdr:col>
      <xdr:colOff>223793</xdr:colOff>
      <xdr:row>42</xdr:row>
      <xdr:rowOff>58811</xdr:rowOff>
    </xdr:to>
    <xdr:pic>
      <xdr:nvPicPr>
        <xdr:cNvPr id="25" name="Grafik 24">
          <a:extLst>
            <a:ext uri="{FF2B5EF4-FFF2-40B4-BE49-F238E27FC236}">
              <a16:creationId xmlns:a16="http://schemas.microsoft.com/office/drawing/2014/main" id="{DBD2E087-D9BE-DE47-563A-8F58652AC8B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0988" y="7338893"/>
          <a:ext cx="1336165" cy="939358"/>
        </a:xfrm>
        <a:prstGeom prst="rect">
          <a:avLst/>
        </a:prstGeom>
      </xdr:spPr>
    </xdr:pic>
    <xdr:clientData/>
  </xdr:twoCellAnchor>
  <xdr:twoCellAnchor editAs="oneCell">
    <xdr:from>
      <xdr:col>12</xdr:col>
      <xdr:colOff>823995</xdr:colOff>
      <xdr:row>38</xdr:row>
      <xdr:rowOff>41146</xdr:rowOff>
    </xdr:from>
    <xdr:to>
      <xdr:col>14</xdr:col>
      <xdr:colOff>24413</xdr:colOff>
      <xdr:row>42</xdr:row>
      <xdr:rowOff>1382</xdr:rowOff>
    </xdr:to>
    <xdr:pic>
      <xdr:nvPicPr>
        <xdr:cNvPr id="2" name="Bild 8">
          <a:extLst>
            <a:ext uri="{FF2B5EF4-FFF2-40B4-BE49-F238E27FC236}">
              <a16:creationId xmlns:a16="http://schemas.microsoft.com/office/drawing/2014/main" id="{21EC7259-2845-7F17-8461-23CDC648F96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4315" y="7488426"/>
          <a:ext cx="1008898" cy="732396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584200</xdr:colOff>
      <xdr:row>33</xdr:row>
      <xdr:rowOff>8467</xdr:rowOff>
    </xdr:from>
    <xdr:to>
      <xdr:col>9</xdr:col>
      <xdr:colOff>286472</xdr:colOff>
      <xdr:row>60</xdr:row>
      <xdr:rowOff>165548</xdr:rowOff>
    </xdr:to>
    <xdr:sp macro="" textlink="">
      <xdr:nvSpPr>
        <xdr:cNvPr id="3" name="Abgerundetes Rechteck 2">
          <a:extLst>
            <a:ext uri="{FF2B5EF4-FFF2-40B4-BE49-F238E27FC236}">
              <a16:creationId xmlns:a16="http://schemas.microsoft.com/office/drawing/2014/main" id="{7D4140BA-4C99-D361-24A5-BC2E36B08B2F}"/>
            </a:ext>
          </a:extLst>
        </xdr:cNvPr>
        <xdr:cNvSpPr/>
      </xdr:nvSpPr>
      <xdr:spPr>
        <a:xfrm>
          <a:off x="3899115" y="6519908"/>
          <a:ext cx="5126679" cy="5471565"/>
        </a:xfrm>
        <a:prstGeom prst="roundRect">
          <a:avLst>
            <a:gd name="adj" fmla="val 8992"/>
          </a:avLst>
        </a:prstGeom>
        <a:noFill/>
        <a:ln w="50800">
          <a:solidFill>
            <a:srgbClr val="2EA4BC">
              <a:alpha val="3000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15</xdr:col>
      <xdr:colOff>101078</xdr:colOff>
      <xdr:row>55</xdr:row>
      <xdr:rowOff>97226</xdr:rowOff>
    </xdr:from>
    <xdr:to>
      <xdr:col>15</xdr:col>
      <xdr:colOff>101078</xdr:colOff>
      <xdr:row>58</xdr:row>
      <xdr:rowOff>126385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0F5D6921-7E4B-1A4D-AC26-96A95F8A669D}"/>
            </a:ext>
          </a:extLst>
        </xdr:cNvPr>
        <xdr:cNvCxnSpPr/>
      </xdr:nvCxnSpPr>
      <xdr:spPr>
        <a:xfrm>
          <a:off x="13321778" y="10523926"/>
          <a:ext cx="0" cy="600659"/>
        </a:xfrm>
        <a:prstGeom prst="straightConnector1">
          <a:avLst/>
        </a:prstGeom>
        <a:ln w="539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15</xdr:col>
      <xdr:colOff>40740</xdr:colOff>
      <xdr:row>54</xdr:row>
      <xdr:rowOff>201576</xdr:rowOff>
    </xdr:from>
    <xdr:ext cx="264560" cy="620234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CB93C09E-4312-5A41-9F87-6B3B984822EF}"/>
            </a:ext>
          </a:extLst>
        </xdr:cNvPr>
        <xdr:cNvSpPr txBox="1"/>
      </xdr:nvSpPr>
      <xdr:spPr>
        <a:xfrm rot="16200000">
          <a:off x="13083603" y="10602913"/>
          <a:ext cx="6202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 b="1">
              <a:solidFill>
                <a:schemeClr val="tx1"/>
              </a:solidFill>
            </a:rPr>
            <a:t>+ range</a:t>
          </a:r>
        </a:p>
      </xdr:txBody>
    </xdr:sp>
    <xdr:clientData/>
  </xdr:oneCellAnchor>
  <xdr:twoCellAnchor editAs="oneCell">
    <xdr:from>
      <xdr:col>9</xdr:col>
      <xdr:colOff>574817</xdr:colOff>
      <xdr:row>33</xdr:row>
      <xdr:rowOff>7173</xdr:rowOff>
    </xdr:from>
    <xdr:to>
      <xdr:col>15</xdr:col>
      <xdr:colOff>277091</xdr:colOff>
      <xdr:row>60</xdr:row>
      <xdr:rowOff>164254</xdr:rowOff>
    </xdr:to>
    <xdr:sp macro="" textlink="">
      <xdr:nvSpPr>
        <xdr:cNvPr id="6" name="Abgerundetes Rechteck 5">
          <a:extLst>
            <a:ext uri="{FF2B5EF4-FFF2-40B4-BE49-F238E27FC236}">
              <a16:creationId xmlns:a16="http://schemas.microsoft.com/office/drawing/2014/main" id="{3A556B15-A6E1-CE43-BE31-A3E28933B71E}"/>
            </a:ext>
          </a:extLst>
        </xdr:cNvPr>
        <xdr:cNvSpPr/>
      </xdr:nvSpPr>
      <xdr:spPr>
        <a:xfrm>
          <a:off x="9766173" y="6518614"/>
          <a:ext cx="5126681" cy="5471565"/>
        </a:xfrm>
        <a:prstGeom prst="roundRect">
          <a:avLst>
            <a:gd name="adj" fmla="val 8992"/>
          </a:avLst>
        </a:prstGeom>
        <a:noFill/>
        <a:ln w="50800">
          <a:solidFill>
            <a:srgbClr val="2EA4BC">
              <a:alpha val="3000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8089</xdr:colOff>
      <xdr:row>51</xdr:row>
      <xdr:rowOff>88605</xdr:rowOff>
    </xdr:from>
    <xdr:to>
      <xdr:col>3</xdr:col>
      <xdr:colOff>562012</xdr:colOff>
      <xdr:row>51</xdr:row>
      <xdr:rowOff>89279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F78816F1-8A1B-E5CB-D516-33248F5B7309}"/>
            </a:ext>
          </a:extLst>
        </xdr:cNvPr>
        <xdr:cNvCxnSpPr/>
      </xdr:nvCxnSpPr>
      <xdr:spPr>
        <a:xfrm>
          <a:off x="835066" y="9917814"/>
          <a:ext cx="3040760" cy="674"/>
        </a:xfrm>
        <a:prstGeom prst="line">
          <a:avLst/>
        </a:prstGeom>
        <a:ln w="50800">
          <a:solidFill>
            <a:srgbClr val="2EA4BC">
              <a:alpha val="30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304294</xdr:colOff>
      <xdr:row>51</xdr:row>
      <xdr:rowOff>94512</xdr:rowOff>
    </xdr:from>
    <xdr:to>
      <xdr:col>9</xdr:col>
      <xdr:colOff>548805</xdr:colOff>
      <xdr:row>51</xdr:row>
      <xdr:rowOff>94512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24986FBF-6B8E-904E-AA68-11FBD505CF96}"/>
            </a:ext>
          </a:extLst>
        </xdr:cNvPr>
        <xdr:cNvCxnSpPr/>
      </xdr:nvCxnSpPr>
      <xdr:spPr>
        <a:xfrm>
          <a:off x="9040713" y="9923721"/>
          <a:ext cx="244511" cy="0"/>
        </a:xfrm>
        <a:prstGeom prst="line">
          <a:avLst/>
        </a:prstGeom>
        <a:ln w="50800">
          <a:solidFill>
            <a:srgbClr val="2EA4BC">
              <a:alpha val="30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15</xdr:col>
      <xdr:colOff>296712</xdr:colOff>
      <xdr:row>51</xdr:row>
      <xdr:rowOff>88605</xdr:rowOff>
    </xdr:from>
    <xdr:to>
      <xdr:col>15</xdr:col>
      <xdr:colOff>892849</xdr:colOff>
      <xdr:row>51</xdr:row>
      <xdr:rowOff>91114</xdr:rowOff>
    </xdr:to>
    <xdr:cxnSp macro="">
      <xdr:nvCxnSpPr>
        <xdr:cNvPr id="20" name="Gerade Verbindung 19">
          <a:extLst>
            <a:ext uri="{FF2B5EF4-FFF2-40B4-BE49-F238E27FC236}">
              <a16:creationId xmlns:a16="http://schemas.microsoft.com/office/drawing/2014/main" id="{2A24D554-63FE-FC4B-8CFB-102D181DD8AC}"/>
            </a:ext>
          </a:extLst>
        </xdr:cNvPr>
        <xdr:cNvCxnSpPr/>
      </xdr:nvCxnSpPr>
      <xdr:spPr>
        <a:xfrm flipV="1">
          <a:off x="14455735" y="9917814"/>
          <a:ext cx="596137" cy="2509"/>
        </a:xfrm>
        <a:prstGeom prst="line">
          <a:avLst/>
        </a:prstGeom>
        <a:ln w="50800">
          <a:solidFill>
            <a:srgbClr val="2EA4BC">
              <a:alpha val="30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826938</xdr:colOff>
      <xdr:row>0</xdr:row>
      <xdr:rowOff>1</xdr:rowOff>
    </xdr:from>
    <xdr:to>
      <xdr:col>13</xdr:col>
      <xdr:colOff>466298</xdr:colOff>
      <xdr:row>15</xdr:row>
      <xdr:rowOff>0</xdr:rowOff>
    </xdr:to>
    <xdr:pic>
      <xdr:nvPicPr>
        <xdr:cNvPr id="32" name="Grafik 31">
          <a:extLst>
            <a:ext uri="{FF2B5EF4-FFF2-40B4-BE49-F238E27FC236}">
              <a16:creationId xmlns:a16="http://schemas.microsoft.com/office/drawing/2014/main" id="{F0A63B94-B85B-931A-B81D-0506447C00A4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/>
        <a:srcRect b="31105"/>
        <a:stretch/>
      </xdr:blipFill>
      <xdr:spPr>
        <a:xfrm>
          <a:off x="2021599" y="1"/>
          <a:ext cx="10800292" cy="2905931"/>
        </a:xfrm>
        <a:prstGeom prst="rect">
          <a:avLst/>
        </a:prstGeom>
      </xdr:spPr>
    </xdr:pic>
    <xdr:clientData/>
  </xdr:twoCellAnchor>
  <xdr:twoCellAnchor editAs="oneCell">
    <xdr:from>
      <xdr:col>0</xdr:col>
      <xdr:colOff>820615</xdr:colOff>
      <xdr:row>63</xdr:row>
      <xdr:rowOff>15394</xdr:rowOff>
    </xdr:from>
    <xdr:to>
      <xdr:col>15</xdr:col>
      <xdr:colOff>885152</xdr:colOff>
      <xdr:row>63</xdr:row>
      <xdr:rowOff>19538</xdr:rowOff>
    </xdr:to>
    <xdr:cxnSp macro="">
      <xdr:nvCxnSpPr>
        <xdr:cNvPr id="33" name="Gerade Verbindung 32">
          <a:extLst>
            <a:ext uri="{FF2B5EF4-FFF2-40B4-BE49-F238E27FC236}">
              <a16:creationId xmlns:a16="http://schemas.microsoft.com/office/drawing/2014/main" id="{DEB8C419-7026-0446-86D6-CFB401834A04}"/>
            </a:ext>
          </a:extLst>
        </xdr:cNvPr>
        <xdr:cNvCxnSpPr/>
      </xdr:nvCxnSpPr>
      <xdr:spPr>
        <a:xfrm flipV="1">
          <a:off x="820615" y="12500471"/>
          <a:ext cx="14171306" cy="4144"/>
        </a:xfrm>
        <a:prstGeom prst="line">
          <a:avLst/>
        </a:prstGeom>
        <a:ln w="50800">
          <a:solidFill>
            <a:srgbClr val="2EA4BC">
              <a:alpha val="30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89233</xdr:colOff>
      <xdr:row>67</xdr:row>
      <xdr:rowOff>123562</xdr:rowOff>
    </xdr:from>
    <xdr:to>
      <xdr:col>8</xdr:col>
      <xdr:colOff>812748</xdr:colOff>
      <xdr:row>71</xdr:row>
      <xdr:rowOff>3261</xdr:rowOff>
    </xdr:to>
    <xdr:pic>
      <xdr:nvPicPr>
        <xdr:cNvPr id="35" name="Grafik 34">
          <a:extLst>
            <a:ext uri="{FF2B5EF4-FFF2-40B4-BE49-F238E27FC236}">
              <a16:creationId xmlns:a16="http://schemas.microsoft.com/office/drawing/2014/main" id="{881A3B1E-AD54-A044-B0F5-3F44AC5A800F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670" t="14263" r="26795" b="19823"/>
        <a:stretch/>
      </xdr:blipFill>
      <xdr:spPr>
        <a:xfrm>
          <a:off x="7924487" y="13307884"/>
          <a:ext cx="723515" cy="665377"/>
        </a:xfrm>
        <a:prstGeom prst="rect">
          <a:avLst/>
        </a:prstGeom>
      </xdr:spPr>
    </xdr:pic>
    <xdr:clientData/>
  </xdr:twoCellAnchor>
  <xdr:twoCellAnchor editAs="oneCell">
    <xdr:from>
      <xdr:col>6</xdr:col>
      <xdr:colOff>18273</xdr:colOff>
      <xdr:row>67</xdr:row>
      <xdr:rowOff>173702</xdr:rowOff>
    </xdr:from>
    <xdr:to>
      <xdr:col>6</xdr:col>
      <xdr:colOff>832713</xdr:colOff>
      <xdr:row>71</xdr:row>
      <xdr:rowOff>105</xdr:rowOff>
    </xdr:to>
    <xdr:pic>
      <xdr:nvPicPr>
        <xdr:cNvPr id="38" name="Grafik 37">
          <a:extLst>
            <a:ext uri="{FF2B5EF4-FFF2-40B4-BE49-F238E27FC236}">
              <a16:creationId xmlns:a16="http://schemas.microsoft.com/office/drawing/2014/main" id="{6DE44C32-B420-1048-B127-2FBE74BCBC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2661" y="13385357"/>
          <a:ext cx="813166" cy="597916"/>
        </a:xfrm>
        <a:prstGeom prst="rect">
          <a:avLst/>
        </a:prstGeom>
      </xdr:spPr>
    </xdr:pic>
    <xdr:clientData/>
  </xdr:twoCellAnchor>
  <xdr:twoCellAnchor editAs="oneCell">
    <xdr:from>
      <xdr:col>7</xdr:col>
      <xdr:colOff>144785</xdr:colOff>
      <xdr:row>68</xdr:row>
      <xdr:rowOff>87037</xdr:rowOff>
    </xdr:from>
    <xdr:to>
      <xdr:col>7</xdr:col>
      <xdr:colOff>769174</xdr:colOff>
      <xdr:row>70</xdr:row>
      <xdr:rowOff>143345</xdr:rowOff>
    </xdr:to>
    <xdr:pic>
      <xdr:nvPicPr>
        <xdr:cNvPr id="39" name="Grafik 38">
          <a:extLst>
            <a:ext uri="{FF2B5EF4-FFF2-40B4-BE49-F238E27FC236}">
              <a16:creationId xmlns:a16="http://schemas.microsoft.com/office/drawing/2014/main" id="{04C1AD77-89A3-4D4B-B931-B584A87FE4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5971" y="13475851"/>
          <a:ext cx="624389" cy="443764"/>
        </a:xfrm>
        <a:prstGeom prst="rect">
          <a:avLst/>
        </a:prstGeom>
      </xdr:spPr>
    </xdr:pic>
    <xdr:clientData/>
  </xdr:twoCellAnchor>
  <xdr:twoCellAnchor editAs="oneCell">
    <xdr:from>
      <xdr:col>9</xdr:col>
      <xdr:colOff>252439</xdr:colOff>
      <xdr:row>68</xdr:row>
      <xdr:rowOff>175373</xdr:rowOff>
    </xdr:from>
    <xdr:to>
      <xdr:col>9</xdr:col>
      <xdr:colOff>725090</xdr:colOff>
      <xdr:row>70</xdr:row>
      <xdr:rowOff>131839</xdr:rowOff>
    </xdr:to>
    <xdr:pic>
      <xdr:nvPicPr>
        <xdr:cNvPr id="40" name="Bild 8">
          <a:extLst>
            <a:ext uri="{FF2B5EF4-FFF2-40B4-BE49-F238E27FC236}">
              <a16:creationId xmlns:a16="http://schemas.microsoft.com/office/drawing/2014/main" id="{4E995D53-C5D5-E84A-B0A6-EBC2A3BEECA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761" y="13564187"/>
          <a:ext cx="472651" cy="343922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38485</xdr:colOff>
      <xdr:row>67</xdr:row>
      <xdr:rowOff>192424</xdr:rowOff>
    </xdr:from>
    <xdr:to>
      <xdr:col>12</xdr:col>
      <xdr:colOff>777395</xdr:colOff>
      <xdr:row>70</xdr:row>
      <xdr:rowOff>169334</xdr:rowOff>
    </xdr:to>
    <xdr:pic>
      <xdr:nvPicPr>
        <xdr:cNvPr id="45" name="Grafik 44">
          <a:extLst>
            <a:ext uri="{FF2B5EF4-FFF2-40B4-BE49-F238E27FC236}">
              <a16:creationId xmlns:a16="http://schemas.microsoft.com/office/drawing/2014/main" id="{E7F525DF-B36D-A354-3AD9-CAB5FC5C3DAF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646" t="19452" r="21870" b="20165"/>
        <a:stretch/>
      </xdr:blipFill>
      <xdr:spPr>
        <a:xfrm>
          <a:off x="9944485" y="13615939"/>
          <a:ext cx="738910" cy="561879"/>
        </a:xfrm>
        <a:prstGeom prst="rect">
          <a:avLst/>
        </a:prstGeom>
      </xdr:spPr>
    </xdr:pic>
    <xdr:clientData/>
  </xdr:twoCellAnchor>
  <xdr:twoCellAnchor editAs="oneCell">
    <xdr:from>
      <xdr:col>10</xdr:col>
      <xdr:colOff>224647</xdr:colOff>
      <xdr:row>67</xdr:row>
      <xdr:rowOff>60010</xdr:rowOff>
    </xdr:from>
    <xdr:to>
      <xdr:col>10</xdr:col>
      <xdr:colOff>678769</xdr:colOff>
      <xdr:row>71</xdr:row>
      <xdr:rowOff>36919</xdr:rowOff>
    </xdr:to>
    <xdr:pic>
      <xdr:nvPicPr>
        <xdr:cNvPr id="47" name="Grafik 46">
          <a:extLst>
            <a:ext uri="{FF2B5EF4-FFF2-40B4-BE49-F238E27FC236}">
              <a16:creationId xmlns:a16="http://schemas.microsoft.com/office/drawing/2014/main" id="{40CA80A6-90D7-D2A5-5647-7FED36D5DC31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526" t="12282" r="37398" b="16681"/>
        <a:stretch/>
      </xdr:blipFill>
      <xdr:spPr>
        <a:xfrm>
          <a:off x="9868037" y="13244332"/>
          <a:ext cx="454122" cy="762587"/>
        </a:xfrm>
        <a:prstGeom prst="rect">
          <a:avLst/>
        </a:prstGeom>
      </xdr:spPr>
    </xdr:pic>
    <xdr:clientData/>
  </xdr:twoCellAnchor>
  <xdr:twoCellAnchor editAs="oneCell">
    <xdr:from>
      <xdr:col>10</xdr:col>
      <xdr:colOff>890750</xdr:colOff>
      <xdr:row>67</xdr:row>
      <xdr:rowOff>91367</xdr:rowOff>
    </xdr:from>
    <xdr:to>
      <xdr:col>12</xdr:col>
      <xdr:colOff>26841</xdr:colOff>
      <xdr:row>71</xdr:row>
      <xdr:rowOff>18364</xdr:rowOff>
    </xdr:to>
    <xdr:pic>
      <xdr:nvPicPr>
        <xdr:cNvPr id="49" name="Grafik 48">
          <a:extLst>
            <a:ext uri="{FF2B5EF4-FFF2-40B4-BE49-F238E27FC236}">
              <a16:creationId xmlns:a16="http://schemas.microsoft.com/office/drawing/2014/main" id="{3FA3769E-1D3D-D8BE-173C-75C5F860118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34140" y="13275689"/>
          <a:ext cx="944226" cy="712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98"/>
  <sheetViews>
    <sheetView showGridLines="0" showRowColHeaders="0" tabSelected="1" zoomScaleNormal="100" workbookViewId="0">
      <selection activeCell="H46" sqref="H46"/>
    </sheetView>
  </sheetViews>
  <sheetFormatPr baseColWidth="10" defaultRowHeight="15"/>
  <cols>
    <col min="1" max="1" width="10.83203125" style="15"/>
    <col min="2" max="2" width="4.83203125" style="15" customWidth="1"/>
    <col min="3" max="3" width="27.83203125" style="15" customWidth="1"/>
    <col min="4" max="16" width="11.83203125" style="15" customWidth="1"/>
    <col min="17" max="20" width="10.83203125" style="15"/>
    <col min="21" max="21" width="15.6640625" style="15" customWidth="1"/>
    <col min="22" max="22" width="17.33203125" style="15" customWidth="1"/>
    <col min="23" max="16384" width="10.83203125" style="15"/>
  </cols>
  <sheetData>
    <row r="1" ht="15" customHeight="1"/>
    <row r="2" ht="15" customHeight="1"/>
    <row r="3" ht="15" customHeight="1"/>
    <row r="4" ht="15" customHeight="1"/>
    <row r="5" ht="15" customHeight="1"/>
    <row r="6" ht="15" customHeight="1"/>
    <row r="7" ht="15" customHeight="1"/>
    <row r="8" ht="15" customHeight="1"/>
    <row r="9" ht="15" customHeight="1"/>
    <row r="10" ht="15" customHeight="1"/>
    <row r="11" ht="15" customHeight="1"/>
    <row r="12" ht="15" customHeight="1"/>
    <row r="13" ht="15" customHeight="1"/>
    <row r="14" ht="15" customHeight="1"/>
    <row r="15" ht="15" customHeight="1"/>
    <row r="16" ht="15" customHeight="1"/>
    <row r="17" spans="2:16" ht="15" customHeight="1"/>
    <row r="18" spans="2:16" ht="15" customHeight="1"/>
    <row r="19" spans="2:16" ht="15" customHeight="1">
      <c r="B19" s="104" t="s">
        <v>72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</row>
    <row r="20" spans="2:16" ht="16" customHeight="1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</row>
    <row r="21" spans="2:16" ht="15" customHeight="1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</row>
    <row r="22" spans="2:16" ht="16" customHeight="1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</row>
    <row r="23" spans="2:16" ht="16" customHeight="1" thickBot="1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</row>
    <row r="24" spans="2:16" ht="16" customHeight="1">
      <c r="B24" s="21"/>
      <c r="C24" s="105" t="s">
        <v>60</v>
      </c>
      <c r="D24" s="22"/>
      <c r="E24" s="107" t="s">
        <v>55</v>
      </c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23"/>
    </row>
    <row r="25" spans="2:16" ht="16" customHeight="1">
      <c r="B25" s="24"/>
      <c r="C25" s="79"/>
      <c r="D25" s="20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25"/>
    </row>
    <row r="26" spans="2:16" ht="16" customHeight="1" thickBot="1">
      <c r="B26" s="26"/>
      <c r="C26" s="106"/>
      <c r="D26" s="27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28"/>
    </row>
    <row r="27" spans="2:16" ht="16" customHeight="1" thickBot="1">
      <c r="B27" s="53"/>
      <c r="C27" s="52"/>
      <c r="D27" s="19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19"/>
    </row>
    <row r="28" spans="2:16" ht="16" customHeight="1">
      <c r="B28" s="21"/>
      <c r="C28" s="105" t="s">
        <v>59</v>
      </c>
      <c r="D28" s="22"/>
      <c r="E28" s="110" t="s">
        <v>61</v>
      </c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23"/>
    </row>
    <row r="29" spans="2:16" ht="16" customHeight="1">
      <c r="B29" s="24"/>
      <c r="C29" s="79"/>
      <c r="D29" s="20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25"/>
    </row>
    <row r="30" spans="2:16" ht="16" customHeight="1" thickBot="1">
      <c r="B30" s="26"/>
      <c r="C30" s="106"/>
      <c r="D30" s="27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28"/>
    </row>
    <row r="31" spans="2:16" ht="16" thickBot="1"/>
    <row r="32" spans="2:16">
      <c r="B32" s="55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7"/>
    </row>
    <row r="33" spans="2:18">
      <c r="B33" s="58"/>
      <c r="C33"/>
      <c r="D33"/>
      <c r="E33"/>
      <c r="F33"/>
      <c r="G33"/>
      <c r="H33"/>
      <c r="I33"/>
      <c r="J33"/>
      <c r="K33"/>
      <c r="L33"/>
      <c r="M33"/>
      <c r="N33"/>
      <c r="O33"/>
      <c r="P33" s="45"/>
    </row>
    <row r="34" spans="2:18">
      <c r="B34" s="58"/>
      <c r="C34"/>
      <c r="D34"/>
      <c r="E34"/>
      <c r="F34"/>
      <c r="G34"/>
      <c r="H34"/>
      <c r="I34"/>
      <c r="J34"/>
      <c r="K34"/>
      <c r="L34"/>
      <c r="M34"/>
      <c r="N34"/>
      <c r="O34"/>
      <c r="P34" s="45"/>
    </row>
    <row r="35" spans="2:18">
      <c r="B35" s="58"/>
      <c r="C35"/>
      <c r="D35"/>
      <c r="E35"/>
      <c r="F35"/>
      <c r="G35"/>
      <c r="H35"/>
      <c r="I35"/>
      <c r="J35"/>
      <c r="K35"/>
      <c r="L35"/>
      <c r="M35"/>
      <c r="N35"/>
      <c r="O35"/>
      <c r="P35" s="45"/>
    </row>
    <row r="36" spans="2:18">
      <c r="B36" s="58"/>
      <c r="C36"/>
      <c r="D36"/>
      <c r="E36"/>
      <c r="F36"/>
      <c r="G36"/>
      <c r="H36"/>
      <c r="I36"/>
      <c r="J36"/>
      <c r="K36"/>
      <c r="L36"/>
      <c r="M36"/>
      <c r="N36"/>
      <c r="O36"/>
      <c r="P36" s="45"/>
    </row>
    <row r="37" spans="2:18">
      <c r="B37" s="58"/>
      <c r="C37"/>
      <c r="D37"/>
      <c r="E37"/>
      <c r="F37"/>
      <c r="G37"/>
      <c r="H37"/>
      <c r="I37"/>
      <c r="J37"/>
      <c r="K37"/>
      <c r="L37"/>
      <c r="M37"/>
      <c r="N37"/>
      <c r="O37"/>
      <c r="P37" s="45"/>
    </row>
    <row r="38" spans="2:18">
      <c r="B38" s="58"/>
      <c r="C38"/>
      <c r="D38"/>
      <c r="E38"/>
      <c r="F38"/>
      <c r="G38"/>
      <c r="H38"/>
      <c r="I38"/>
      <c r="J38"/>
      <c r="K38"/>
      <c r="L38"/>
      <c r="M38"/>
      <c r="N38"/>
      <c r="O38"/>
      <c r="P38" s="45"/>
    </row>
    <row r="39" spans="2:18">
      <c r="B39" s="58"/>
      <c r="C39"/>
      <c r="D39"/>
      <c r="E39"/>
      <c r="F39"/>
      <c r="G39"/>
      <c r="H39"/>
      <c r="I39"/>
      <c r="J39"/>
      <c r="K39"/>
      <c r="L39"/>
      <c r="M39"/>
      <c r="N39"/>
      <c r="O39"/>
      <c r="P39" s="45"/>
    </row>
    <row r="40" spans="2:18">
      <c r="B40" s="58"/>
      <c r="C40"/>
      <c r="D40"/>
      <c r="E40"/>
      <c r="F40"/>
      <c r="G40"/>
      <c r="H40"/>
      <c r="I40"/>
      <c r="J40"/>
      <c r="K40"/>
      <c r="L40"/>
      <c r="M40"/>
      <c r="N40"/>
      <c r="O40"/>
      <c r="P40" s="45"/>
    </row>
    <row r="41" spans="2:18">
      <c r="B41" s="58"/>
      <c r="C41"/>
      <c r="D41"/>
      <c r="E41"/>
      <c r="F41"/>
      <c r="G41"/>
      <c r="H41"/>
      <c r="I41"/>
      <c r="J41"/>
      <c r="K41"/>
      <c r="L41"/>
      <c r="M41"/>
      <c r="N41"/>
      <c r="O41"/>
      <c r="P41" s="45"/>
    </row>
    <row r="42" spans="2:18" ht="15" customHeight="1">
      <c r="B42" s="58"/>
      <c r="C42" s="78" t="s">
        <v>62</v>
      </c>
      <c r="D42"/>
      <c r="E42"/>
      <c r="F42"/>
      <c r="G42"/>
      <c r="H42"/>
      <c r="I42"/>
      <c r="J42"/>
      <c r="K42"/>
      <c r="L42"/>
      <c r="M42"/>
      <c r="N42"/>
      <c r="O42"/>
      <c r="P42" s="45"/>
    </row>
    <row r="43" spans="2:18" ht="15" customHeight="1">
      <c r="B43" s="58"/>
      <c r="C43" s="78"/>
      <c r="D43"/>
      <c r="E43" s="70"/>
      <c r="F43" s="79" t="s">
        <v>80</v>
      </c>
      <c r="G43" s="79" t="s">
        <v>81</v>
      </c>
      <c r="H43" s="79"/>
      <c r="I43" s="79"/>
      <c r="J43" s="111" t="s">
        <v>93</v>
      </c>
      <c r="K43" s="80" t="s">
        <v>82</v>
      </c>
      <c r="L43" s="80"/>
      <c r="M43" s="79" t="s">
        <v>83</v>
      </c>
      <c r="N43" s="79"/>
      <c r="O43" s="79"/>
      <c r="P43" s="45"/>
    </row>
    <row r="44" spans="2:18" ht="15" customHeight="1">
      <c r="B44" s="58"/>
      <c r="C44" s="78"/>
      <c r="D44"/>
      <c r="E44" s="70"/>
      <c r="F44" s="79"/>
      <c r="G44" s="79"/>
      <c r="H44" s="79"/>
      <c r="I44" s="79"/>
      <c r="J44" s="112"/>
      <c r="K44" s="80"/>
      <c r="L44" s="80"/>
      <c r="M44" s="79"/>
      <c r="N44" s="79"/>
      <c r="O44" s="79"/>
      <c r="P44" s="45"/>
    </row>
    <row r="45" spans="2:18" ht="16" thickBot="1">
      <c r="B45" s="58"/>
      <c r="C45" s="78"/>
      <c r="D45"/>
      <c r="E45"/>
      <c r="F45"/>
      <c r="G45"/>
      <c r="H45"/>
      <c r="I45"/>
      <c r="J45"/>
      <c r="K45"/>
      <c r="L45"/>
      <c r="M45"/>
      <c r="N45"/>
      <c r="O45"/>
      <c r="P45" s="45"/>
    </row>
    <row r="46" spans="2:18">
      <c r="B46" s="58"/>
      <c r="C46" s="78"/>
      <c r="D46" s="31"/>
      <c r="E46" s="130" t="s">
        <v>39</v>
      </c>
      <c r="F46" s="131"/>
      <c r="G46" s="132"/>
      <c r="H46" s="8" t="s">
        <v>75</v>
      </c>
      <c r="I46" s="32" t="s">
        <v>17</v>
      </c>
      <c r="J46"/>
      <c r="K46" s="133" t="s">
        <v>56</v>
      </c>
      <c r="L46" s="134"/>
      <c r="M46" s="135"/>
      <c r="N46" s="9" t="s">
        <v>75</v>
      </c>
      <c r="O46" s="33" t="s">
        <v>21</v>
      </c>
      <c r="P46" s="45"/>
    </row>
    <row r="47" spans="2:18" ht="16" thickBot="1">
      <c r="B47" s="58"/>
      <c r="C47" s="78"/>
      <c r="D47"/>
      <c r="E47" s="127" t="s">
        <v>33</v>
      </c>
      <c r="F47" s="128"/>
      <c r="G47" s="129"/>
      <c r="H47" s="34" t="str">
        <f>IF(IF(H46="off",0,H46)/25=0,"off",IF(H46="off",0,H46)/25)</f>
        <v>off</v>
      </c>
      <c r="I47" s="35" t="s">
        <v>17</v>
      </c>
      <c r="J47"/>
      <c r="K47" s="136" t="s">
        <v>32</v>
      </c>
      <c r="L47" s="137"/>
      <c r="M47" s="138"/>
      <c r="N47" s="1" t="s">
        <v>75</v>
      </c>
      <c r="O47" s="36" t="s">
        <v>17</v>
      </c>
      <c r="P47" s="45"/>
      <c r="R47" s="16"/>
    </row>
    <row r="48" spans="2:18" ht="16" thickBot="1">
      <c r="B48" s="58"/>
      <c r="C48" s="78"/>
      <c r="D48"/>
      <c r="E48" s="37" t="s">
        <v>54</v>
      </c>
      <c r="F48" s="38"/>
      <c r="G48" s="38"/>
      <c r="H48" s="18">
        <f>IF(H46="off",0,3*H46+H47*(3+3+3/8))</f>
        <v>0</v>
      </c>
      <c r="I48" s="39" t="s">
        <v>17</v>
      </c>
      <c r="J48"/>
      <c r="K48" s="136" t="s">
        <v>33</v>
      </c>
      <c r="L48" s="137"/>
      <c r="M48" s="138"/>
      <c r="N48" s="1" t="s">
        <v>75</v>
      </c>
      <c r="O48" s="36" t="s">
        <v>17</v>
      </c>
      <c r="P48" s="45"/>
    </row>
    <row r="49" spans="2:16" ht="16" thickBot="1">
      <c r="B49" s="58"/>
      <c r="C49" s="78"/>
      <c r="D49"/>
      <c r="E49"/>
      <c r="F49"/>
      <c r="G49"/>
      <c r="H49"/>
      <c r="I49"/>
      <c r="J49"/>
      <c r="K49" s="139" t="s">
        <v>34</v>
      </c>
      <c r="L49" s="140"/>
      <c r="M49" s="141"/>
      <c r="N49" s="10" t="s">
        <v>75</v>
      </c>
      <c r="O49" s="40" t="s">
        <v>17</v>
      </c>
      <c r="P49" s="45"/>
    </row>
    <row r="50" spans="2:16" ht="16" thickBot="1">
      <c r="B50" s="58"/>
      <c r="C50" s="78"/>
      <c r="D50"/>
      <c r="E50"/>
      <c r="F50"/>
      <c r="G50"/>
      <c r="H50"/>
      <c r="I50"/>
      <c r="J50"/>
      <c r="K50" s="37" t="s">
        <v>77</v>
      </c>
      <c r="L50" s="38"/>
      <c r="M50" s="38"/>
      <c r="N50" s="18">
        <f>IF(N46="off",0,N46)*IF(N47="off",0,N47)+IF(N48="off",0,N48)*(3+3+3/8)+IF(N49="off",0,N49)</f>
        <v>0</v>
      </c>
      <c r="O50" s="39" t="s">
        <v>17</v>
      </c>
      <c r="P50" s="45"/>
    </row>
    <row r="51" spans="2:16">
      <c r="B51" s="58"/>
      <c r="C51" s="78"/>
      <c r="D51"/>
      <c r="E51"/>
      <c r="F51"/>
      <c r="G51"/>
      <c r="H51"/>
      <c r="I51"/>
      <c r="J51"/>
      <c r="K51" s="63"/>
      <c r="L51" s="63"/>
      <c r="M51" s="63"/>
      <c r="N51" s="63"/>
      <c r="O51" s="64"/>
      <c r="P51" s="45"/>
    </row>
    <row r="52" spans="2:16">
      <c r="B52" s="58"/>
      <c r="C52"/>
      <c r="D52"/>
      <c r="E52"/>
      <c r="F52"/>
      <c r="G52"/>
      <c r="H52"/>
      <c r="I52"/>
      <c r="J52"/>
      <c r="K52"/>
      <c r="L52"/>
      <c r="M52"/>
      <c r="N52"/>
      <c r="O52"/>
      <c r="P52" s="45"/>
    </row>
    <row r="53" spans="2:16" ht="15" customHeight="1" thickBot="1">
      <c r="B53" s="58"/>
      <c r="C53" s="78" t="s">
        <v>58</v>
      </c>
      <c r="D53"/>
      <c r="E53"/>
      <c r="F53"/>
      <c r="G53"/>
      <c r="H53"/>
      <c r="I53"/>
      <c r="J53"/>
      <c r="K53"/>
      <c r="L53"/>
      <c r="M53"/>
      <c r="N53"/>
      <c r="O53"/>
      <c r="P53" s="45"/>
    </row>
    <row r="54" spans="2:16" ht="15" customHeight="1">
      <c r="B54" s="58"/>
      <c r="C54" s="78"/>
      <c r="D54"/>
      <c r="E54" s="95" t="s">
        <v>38</v>
      </c>
      <c r="F54" s="97"/>
      <c r="G54" s="90" t="s">
        <v>57</v>
      </c>
      <c r="H54" s="91"/>
      <c r="I54" s="92"/>
      <c r="J54"/>
      <c r="K54" s="95" t="s">
        <v>38</v>
      </c>
      <c r="L54" s="97"/>
      <c r="M54" s="90" t="s">
        <v>57</v>
      </c>
      <c r="N54" s="91"/>
      <c r="O54" s="92"/>
      <c r="P54" s="45"/>
    </row>
    <row r="55" spans="2:16" ht="16" thickBot="1">
      <c r="B55" s="58"/>
      <c r="C55" s="78"/>
      <c r="D55" s="31"/>
      <c r="E55" s="101"/>
      <c r="F55" s="103"/>
      <c r="G55" s="59" t="s">
        <v>31</v>
      </c>
      <c r="H55" s="43" t="s">
        <v>29</v>
      </c>
      <c r="I55" s="44" t="s">
        <v>30</v>
      </c>
      <c r="J55"/>
      <c r="K55" s="101"/>
      <c r="L55" s="103"/>
      <c r="M55" s="59" t="s">
        <v>31</v>
      </c>
      <c r="N55" s="43" t="s">
        <v>29</v>
      </c>
      <c r="O55" s="44" t="s">
        <v>30</v>
      </c>
      <c r="P55" s="45"/>
    </row>
    <row r="56" spans="2:16" ht="16" thickBot="1">
      <c r="B56" s="58"/>
      <c r="C56" s="78"/>
      <c r="D56"/>
      <c r="E56" s="124" t="s">
        <v>37</v>
      </c>
      <c r="F56" s="11" t="s">
        <v>4</v>
      </c>
      <c r="G56" s="71">
        <f>Calculations!$B$12/Calculations!B30*100</f>
        <v>0</v>
      </c>
      <c r="H56" s="73">
        <f>Calculations!$B$12/Calculations!B20*100</f>
        <v>0</v>
      </c>
      <c r="I56" s="74">
        <f>Calculations!$B$12/Calculations!B25*100</f>
        <v>0</v>
      </c>
      <c r="J56"/>
      <c r="K56" s="124" t="s">
        <v>37</v>
      </c>
      <c r="L56" s="11" t="s">
        <v>4</v>
      </c>
      <c r="M56" s="75">
        <f>Calculations!$B$16/Calculations!B30*100</f>
        <v>0</v>
      </c>
      <c r="N56" s="77">
        <f>Calculations!$B$16/Calculations!B20*100</f>
        <v>0</v>
      </c>
      <c r="O56" s="74">
        <f>Calculations!$B$16/Calculations!B25*100</f>
        <v>0</v>
      </c>
      <c r="P56" s="45"/>
    </row>
    <row r="57" spans="2:16">
      <c r="B57" s="58"/>
      <c r="C57" s="78"/>
      <c r="D57"/>
      <c r="E57" s="125"/>
      <c r="F57" s="12" t="s">
        <v>5</v>
      </c>
      <c r="G57" s="2">
        <f>Calculations!$B$12/Calculations!B31*100</f>
        <v>0</v>
      </c>
      <c r="H57" s="72">
        <f>Calculations!$B$12/Calculations!B21*100</f>
        <v>0</v>
      </c>
      <c r="I57" s="4">
        <f>Calculations!$B$12/Calculations!B26*100</f>
        <v>0</v>
      </c>
      <c r="J57"/>
      <c r="K57" s="125"/>
      <c r="L57" s="12" t="s">
        <v>5</v>
      </c>
      <c r="M57" s="2">
        <f>Calculations!$B$16/Calculations!B31*100</f>
        <v>0</v>
      </c>
      <c r="N57" s="76">
        <f>Calculations!$B$16/Calculations!B21*100</f>
        <v>0</v>
      </c>
      <c r="O57" s="4">
        <f>Calculations!$B$16/Calculations!B26*100</f>
        <v>0</v>
      </c>
      <c r="P57" s="45"/>
    </row>
    <row r="58" spans="2:16">
      <c r="B58" s="58"/>
      <c r="C58" s="78"/>
      <c r="D58"/>
      <c r="E58" s="125"/>
      <c r="F58" s="13" t="s">
        <v>6</v>
      </c>
      <c r="G58" s="2">
        <f>Calculations!$B$12/Calculations!B32*100</f>
        <v>0</v>
      </c>
      <c r="H58" s="3">
        <f>Calculations!$B$12/Calculations!B22*100</f>
        <v>0</v>
      </c>
      <c r="I58" s="4">
        <f>Calculations!$B$12/Calculations!B27*100</f>
        <v>0</v>
      </c>
      <c r="J58"/>
      <c r="K58" s="125"/>
      <c r="L58" s="13" t="s">
        <v>6</v>
      </c>
      <c r="M58" s="2">
        <f>Calculations!$B$16/Calculations!B32*100</f>
        <v>0</v>
      </c>
      <c r="N58" s="3">
        <f>Calculations!$B$16/Calculations!B22*100</f>
        <v>0</v>
      </c>
      <c r="O58" s="4">
        <f>Calculations!$B$16/Calculations!B27*100</f>
        <v>0</v>
      </c>
      <c r="P58" s="45"/>
    </row>
    <row r="59" spans="2:16" ht="16" thickBot="1">
      <c r="B59" s="58"/>
      <c r="C59" s="78"/>
      <c r="D59" s="45"/>
      <c r="E59" s="126"/>
      <c r="F59" s="14" t="s">
        <v>7</v>
      </c>
      <c r="G59" s="5">
        <f>Calculations!$B$12/Calculations!B33*100</f>
        <v>0</v>
      </c>
      <c r="H59" s="6">
        <f>Calculations!$B$12/Calculations!B23*100</f>
        <v>0</v>
      </c>
      <c r="I59" s="7">
        <f>Calculations!$B$12/Calculations!B28*100</f>
        <v>0</v>
      </c>
      <c r="J59"/>
      <c r="K59" s="126"/>
      <c r="L59" s="14" t="s">
        <v>7</v>
      </c>
      <c r="M59" s="5">
        <f>Calculations!$B$16/Calculations!B33*100</f>
        <v>0</v>
      </c>
      <c r="N59" s="6">
        <f>Calculations!$B$16/Calculations!B23*100</f>
        <v>0</v>
      </c>
      <c r="O59" s="7">
        <f>Calculations!$B$16/Calculations!B28*100</f>
        <v>0</v>
      </c>
      <c r="P59" s="45"/>
    </row>
    <row r="60" spans="2:16">
      <c r="B60" s="58"/>
      <c r="C60" s="78"/>
      <c r="D60"/>
      <c r="E60" s="54"/>
      <c r="F60"/>
      <c r="G60"/>
      <c r="H60"/>
      <c r="I60"/>
      <c r="J60"/>
      <c r="K60"/>
      <c r="L60"/>
      <c r="M60"/>
      <c r="N60"/>
      <c r="O60"/>
      <c r="P60" s="45"/>
    </row>
    <row r="61" spans="2:16">
      <c r="B61" s="58"/>
      <c r="C61" s="78"/>
      <c r="D61"/>
      <c r="E61" s="54"/>
      <c r="F61"/>
      <c r="G61"/>
      <c r="H61"/>
      <c r="I61"/>
      <c r="J61"/>
      <c r="K61"/>
      <c r="L61"/>
      <c r="M61"/>
      <c r="N61"/>
      <c r="O61"/>
      <c r="P61" s="45"/>
    </row>
    <row r="62" spans="2:16">
      <c r="B62" s="58"/>
      <c r="C62" s="66"/>
      <c r="D62"/>
      <c r="E62" s="54"/>
      <c r="F62"/>
      <c r="G62"/>
      <c r="H62"/>
      <c r="I62"/>
      <c r="J62"/>
      <c r="K62"/>
      <c r="L62"/>
      <c r="M62"/>
      <c r="N62"/>
      <c r="O62"/>
      <c r="P62" s="45"/>
    </row>
    <row r="63" spans="2:16">
      <c r="B63" s="58"/>
      <c r="C63" s="66"/>
      <c r="D63"/>
      <c r="E63" s="54"/>
      <c r="F63"/>
      <c r="G63"/>
      <c r="H63"/>
      <c r="I63"/>
      <c r="J63"/>
      <c r="K63"/>
      <c r="L63"/>
      <c r="M63"/>
      <c r="N63"/>
      <c r="O63"/>
      <c r="P63" s="45"/>
    </row>
    <row r="64" spans="2:16">
      <c r="B64" s="58"/>
      <c r="C64" s="66"/>
      <c r="D64"/>
      <c r="E64" s="54"/>
      <c r="F64"/>
      <c r="G64"/>
      <c r="H64"/>
      <c r="I64"/>
      <c r="J64"/>
      <c r="K64"/>
      <c r="L64"/>
      <c r="M64"/>
      <c r="N64"/>
      <c r="O64"/>
      <c r="P64" s="45"/>
    </row>
    <row r="65" spans="2:16" ht="16" thickBot="1">
      <c r="B65" s="58"/>
      <c r="C65" s="66"/>
      <c r="D65"/>
      <c r="E65" s="54"/>
      <c r="F65"/>
      <c r="G65"/>
      <c r="H65"/>
      <c r="I65"/>
      <c r="J65"/>
      <c r="K65"/>
      <c r="L65"/>
      <c r="M65"/>
      <c r="N65"/>
      <c r="O65"/>
      <c r="P65" s="45"/>
    </row>
    <row r="66" spans="2:16">
      <c r="B66" s="58"/>
      <c r="C66" s="66"/>
      <c r="D66"/>
      <c r="E66"/>
      <c r="F66" s="54"/>
      <c r="G66" s="84" t="s">
        <v>87</v>
      </c>
      <c r="H66" s="85"/>
      <c r="I66" s="85"/>
      <c r="J66" s="86"/>
      <c r="K66" s="84" t="s">
        <v>88</v>
      </c>
      <c r="L66" s="85"/>
      <c r="M66" s="86"/>
      <c r="N66"/>
      <c r="O66"/>
      <c r="P66" s="45"/>
    </row>
    <row r="67" spans="2:16" ht="15" customHeight="1" thickBot="1">
      <c r="B67" s="58"/>
      <c r="C67" s="78" t="s">
        <v>94</v>
      </c>
      <c r="D67"/>
      <c r="E67"/>
      <c r="F67" s="54"/>
      <c r="G67" s="87"/>
      <c r="H67" s="88"/>
      <c r="I67" s="88"/>
      <c r="J67" s="89"/>
      <c r="K67" s="87"/>
      <c r="L67" s="88"/>
      <c r="M67" s="89"/>
      <c r="N67"/>
      <c r="O67"/>
      <c r="P67" s="45"/>
    </row>
    <row r="68" spans="2:16" ht="16" customHeight="1">
      <c r="B68" s="58"/>
      <c r="C68" s="78"/>
      <c r="D68"/>
      <c r="E68"/>
      <c r="F68" s="81" t="s">
        <v>92</v>
      </c>
      <c r="G68" s="68"/>
      <c r="H68" s="68"/>
      <c r="I68" s="68"/>
      <c r="J68" s="68"/>
      <c r="K68" s="68"/>
      <c r="L68" s="68"/>
      <c r="M68" s="68"/>
      <c r="N68"/>
      <c r="O68"/>
      <c r="P68" s="45"/>
    </row>
    <row r="69" spans="2:16" ht="15" customHeight="1">
      <c r="B69" s="58"/>
      <c r="C69" s="78"/>
      <c r="D69"/>
      <c r="E69"/>
      <c r="F69" s="82"/>
      <c r="G69" s="69"/>
      <c r="H69" s="69"/>
      <c r="I69" s="69"/>
      <c r="J69" s="69"/>
      <c r="K69" s="69"/>
      <c r="L69" s="69"/>
      <c r="M69" s="69"/>
      <c r="N69"/>
      <c r="O69"/>
      <c r="P69" s="45"/>
    </row>
    <row r="70" spans="2:16">
      <c r="B70" s="58"/>
      <c r="C70" s="78"/>
      <c r="D70"/>
      <c r="E70"/>
      <c r="F70" s="82"/>
      <c r="G70" s="69"/>
      <c r="H70" s="69"/>
      <c r="I70" s="69"/>
      <c r="J70" s="69"/>
      <c r="K70" s="69"/>
      <c r="L70" s="69"/>
      <c r="M70" s="69"/>
      <c r="N70"/>
      <c r="O70"/>
      <c r="P70" s="45"/>
    </row>
    <row r="71" spans="2:16">
      <c r="B71" s="58"/>
      <c r="C71" s="78"/>
      <c r="D71"/>
      <c r="E71"/>
      <c r="F71" s="82"/>
      <c r="G71" s="69"/>
      <c r="H71" s="69"/>
      <c r="I71" s="69"/>
      <c r="J71" s="69"/>
      <c r="K71" s="69"/>
      <c r="L71" s="69"/>
      <c r="M71" s="69"/>
      <c r="N71"/>
      <c r="O71"/>
      <c r="P71" s="45"/>
    </row>
    <row r="72" spans="2:16" ht="15" customHeight="1">
      <c r="B72" s="58"/>
      <c r="C72" s="78"/>
      <c r="D72"/>
      <c r="E72"/>
      <c r="F72" s="82"/>
      <c r="G72" s="82" t="s">
        <v>80</v>
      </c>
      <c r="H72" s="82" t="s">
        <v>81</v>
      </c>
      <c r="I72" s="82" t="s">
        <v>82</v>
      </c>
      <c r="J72" s="82" t="s">
        <v>83</v>
      </c>
      <c r="K72" s="82" t="s">
        <v>84</v>
      </c>
      <c r="L72" s="82" t="s">
        <v>85</v>
      </c>
      <c r="M72" s="82" t="s">
        <v>86</v>
      </c>
      <c r="N72"/>
      <c r="O72"/>
      <c r="P72" s="45"/>
    </row>
    <row r="73" spans="2:16" ht="16" customHeight="1" thickBot="1">
      <c r="B73" s="58"/>
      <c r="C73" s="78"/>
      <c r="D73"/>
      <c r="E73"/>
      <c r="F73" s="83"/>
      <c r="G73" s="83"/>
      <c r="H73" s="83"/>
      <c r="I73" s="83"/>
      <c r="J73" s="83"/>
      <c r="K73" s="83"/>
      <c r="L73" s="83"/>
      <c r="M73" s="83"/>
      <c r="N73"/>
      <c r="O73"/>
      <c r="P73" s="45"/>
    </row>
    <row r="74" spans="2:16" ht="15" customHeight="1">
      <c r="B74" s="58"/>
      <c r="C74" s="78"/>
      <c r="D74"/>
      <c r="E74"/>
      <c r="F74" s="81" t="s">
        <v>89</v>
      </c>
      <c r="G74" s="144" t="s">
        <v>90</v>
      </c>
      <c r="H74" s="145"/>
      <c r="I74" s="145"/>
      <c r="J74" s="146"/>
      <c r="K74" s="81" t="s">
        <v>78</v>
      </c>
      <c r="L74" s="81" t="s">
        <v>79</v>
      </c>
      <c r="M74" s="81" t="s">
        <v>79</v>
      </c>
      <c r="N74"/>
      <c r="O74"/>
      <c r="P74" s="45"/>
    </row>
    <row r="75" spans="2:16" ht="15" customHeight="1">
      <c r="B75" s="58"/>
      <c r="C75" s="78"/>
      <c r="D75"/>
      <c r="E75"/>
      <c r="F75" s="82"/>
      <c r="G75" s="147"/>
      <c r="H75" s="78"/>
      <c r="I75" s="78"/>
      <c r="J75" s="148"/>
      <c r="K75" s="82"/>
      <c r="L75" s="82"/>
      <c r="M75" s="82"/>
      <c r="N75"/>
      <c r="O75"/>
      <c r="P75" s="45"/>
    </row>
    <row r="76" spans="2:16" ht="16" thickBot="1">
      <c r="B76" s="58"/>
      <c r="C76" s="78"/>
      <c r="D76"/>
      <c r="E76"/>
      <c r="F76" s="83"/>
      <c r="G76" s="149"/>
      <c r="H76" s="150"/>
      <c r="I76" s="150"/>
      <c r="J76" s="151"/>
      <c r="K76" s="83"/>
      <c r="L76" s="83"/>
      <c r="M76" s="83"/>
      <c r="N76"/>
      <c r="O76"/>
      <c r="P76" s="45"/>
    </row>
    <row r="77" spans="2:16">
      <c r="B77" s="58"/>
      <c r="C77" s="66"/>
      <c r="D77"/>
      <c r="E77"/>
      <c r="F77"/>
      <c r="G77"/>
      <c r="H77"/>
      <c r="I77"/>
      <c r="J77"/>
      <c r="K77"/>
      <c r="L77"/>
      <c r="M77"/>
      <c r="N77"/>
      <c r="O77"/>
      <c r="P77" s="45"/>
    </row>
    <row r="78" spans="2:16">
      <c r="B78" s="58"/>
      <c r="C78" s="66"/>
      <c r="D78"/>
      <c r="E78"/>
      <c r="F78" s="99" t="s">
        <v>91</v>
      </c>
      <c r="G78" s="99"/>
      <c r="H78" s="99"/>
      <c r="I78" s="99"/>
      <c r="J78" s="99"/>
      <c r="K78" s="99"/>
      <c r="L78" s="99"/>
      <c r="M78" s="99"/>
      <c r="N78"/>
      <c r="O78"/>
      <c r="P78" s="45"/>
    </row>
    <row r="79" spans="2:16" ht="16" thickBot="1">
      <c r="B79" s="60"/>
      <c r="C79" s="67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2"/>
    </row>
    <row r="80" spans="2:16" ht="15" customHeight="1" thickBot="1">
      <c r="C80" s="17"/>
    </row>
    <row r="81" spans="2:16" ht="15" customHeight="1" thickBot="1">
      <c r="B81" s="21"/>
      <c r="C81" s="93" t="s">
        <v>71</v>
      </c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30"/>
    </row>
    <row r="82" spans="2:16">
      <c r="B82" s="24"/>
      <c r="C82" s="78"/>
      <c r="D82"/>
      <c r="E82" s="95" t="s">
        <v>41</v>
      </c>
      <c r="F82" s="96"/>
      <c r="G82" s="97"/>
      <c r="H82"/>
      <c r="I82" s="95" t="s">
        <v>52</v>
      </c>
      <c r="J82" s="96"/>
      <c r="K82" s="97"/>
      <c r="L82"/>
      <c r="M82" s="95" t="s">
        <v>53</v>
      </c>
      <c r="N82" s="96"/>
      <c r="O82" s="97"/>
      <c r="P82" s="31"/>
    </row>
    <row r="83" spans="2:16" ht="16" thickBot="1">
      <c r="B83" s="24"/>
      <c r="C83" s="78"/>
      <c r="D83"/>
      <c r="E83" s="98"/>
      <c r="F83" s="99"/>
      <c r="G83" s="100"/>
      <c r="H83"/>
      <c r="I83" s="101"/>
      <c r="J83" s="102"/>
      <c r="K83" s="103"/>
      <c r="L83"/>
      <c r="M83" s="101"/>
      <c r="N83" s="102"/>
      <c r="O83" s="103"/>
      <c r="P83" s="31"/>
    </row>
    <row r="84" spans="2:16">
      <c r="B84" s="24"/>
      <c r="C84" s="78"/>
      <c r="D84"/>
      <c r="E84" s="98"/>
      <c r="F84" s="99"/>
      <c r="G84" s="100"/>
      <c r="H84"/>
      <c r="I84" s="113" t="s">
        <v>42</v>
      </c>
      <c r="J84" s="95" t="s">
        <v>47</v>
      </c>
      <c r="K84" s="97"/>
      <c r="L84"/>
      <c r="M84" s="188" t="s">
        <v>42</v>
      </c>
      <c r="N84" s="190" t="s">
        <v>51</v>
      </c>
      <c r="O84" s="191"/>
      <c r="P84" s="31"/>
    </row>
    <row r="85" spans="2:16" ht="16" thickBot="1">
      <c r="B85" s="24"/>
      <c r="C85" s="78"/>
      <c r="D85"/>
      <c r="E85" s="101"/>
      <c r="F85" s="102"/>
      <c r="G85" s="103"/>
      <c r="H85"/>
      <c r="I85" s="114"/>
      <c r="J85" s="101"/>
      <c r="K85" s="103"/>
      <c r="L85"/>
      <c r="M85" s="189"/>
      <c r="N85" s="192"/>
      <c r="O85" s="193"/>
      <c r="P85" s="31"/>
    </row>
    <row r="86" spans="2:16">
      <c r="B86" s="24"/>
      <c r="C86" s="78"/>
      <c r="D86"/>
      <c r="E86" s="115" t="s">
        <v>43</v>
      </c>
      <c r="F86" s="116"/>
      <c r="G86" s="117"/>
      <c r="H86"/>
      <c r="I86" s="142" t="s">
        <v>4</v>
      </c>
      <c r="J86" s="46" t="s">
        <v>48</v>
      </c>
      <c r="K86" s="47" t="s">
        <v>44</v>
      </c>
      <c r="L86"/>
      <c r="M86" s="194" t="s">
        <v>4</v>
      </c>
      <c r="N86" s="197" t="s">
        <v>73</v>
      </c>
      <c r="O86" s="198"/>
      <c r="P86" s="31"/>
    </row>
    <row r="87" spans="2:16">
      <c r="B87" s="24"/>
      <c r="C87" s="78"/>
      <c r="D87"/>
      <c r="E87" s="118"/>
      <c r="F87" s="119"/>
      <c r="G87" s="120"/>
      <c r="H87"/>
      <c r="I87" s="142"/>
      <c r="J87" s="48" t="s">
        <v>49</v>
      </c>
      <c r="K87" s="49" t="s">
        <v>45</v>
      </c>
      <c r="L87"/>
      <c r="M87" s="195"/>
      <c r="N87" s="199"/>
      <c r="O87" s="200"/>
      <c r="P87" s="31"/>
    </row>
    <row r="88" spans="2:16" ht="16" thickBot="1">
      <c r="B88" s="24"/>
      <c r="C88" s="78"/>
      <c r="D88"/>
      <c r="E88" s="118"/>
      <c r="F88" s="119"/>
      <c r="G88" s="120"/>
      <c r="H88"/>
      <c r="I88" s="143"/>
      <c r="J88" s="50" t="s">
        <v>50</v>
      </c>
      <c r="K88" s="51" t="s">
        <v>46</v>
      </c>
      <c r="L88"/>
      <c r="M88" s="196"/>
      <c r="N88" s="201"/>
      <c r="O88" s="202"/>
      <c r="P88" s="65"/>
    </row>
    <row r="89" spans="2:16" ht="16" thickBot="1">
      <c r="B89" s="24"/>
      <c r="C89" s="78"/>
      <c r="D89"/>
      <c r="E89" s="121"/>
      <c r="F89" s="122"/>
      <c r="G89" s="123"/>
      <c r="H89"/>
      <c r="I89" s="142" t="s">
        <v>5</v>
      </c>
      <c r="J89" s="46" t="s">
        <v>48</v>
      </c>
      <c r="K89" s="47" t="s">
        <v>45</v>
      </c>
      <c r="L89"/>
      <c r="M89" s="194" t="s">
        <v>5</v>
      </c>
      <c r="N89" s="170"/>
      <c r="O89" s="171"/>
      <c r="P89" s="31"/>
    </row>
    <row r="90" spans="2:16">
      <c r="B90" s="24"/>
      <c r="C90" s="78"/>
      <c r="D90"/>
      <c r="E90" s="161" t="s">
        <v>76</v>
      </c>
      <c r="F90" s="162"/>
      <c r="G90" s="163"/>
      <c r="H90"/>
      <c r="I90" s="142"/>
      <c r="J90" s="48" t="s">
        <v>49</v>
      </c>
      <c r="K90" s="49" t="s">
        <v>68</v>
      </c>
      <c r="L90"/>
      <c r="M90" s="195"/>
      <c r="N90" s="172"/>
      <c r="O90" s="173"/>
      <c r="P90" s="31"/>
    </row>
    <row r="91" spans="2:16" ht="16" thickBot="1">
      <c r="B91" s="24"/>
      <c r="C91" s="78"/>
      <c r="D91"/>
      <c r="E91" s="164"/>
      <c r="F91" s="165"/>
      <c r="G91" s="166"/>
      <c r="H91"/>
      <c r="I91" s="143"/>
      <c r="J91" s="50" t="s">
        <v>50</v>
      </c>
      <c r="K91" s="51" t="s">
        <v>63</v>
      </c>
      <c r="L91"/>
      <c r="M91" s="196"/>
      <c r="N91" s="174"/>
      <c r="O91" s="175"/>
      <c r="P91" s="31"/>
    </row>
    <row r="92" spans="2:16">
      <c r="B92" s="24"/>
      <c r="C92" s="78"/>
      <c r="D92"/>
      <c r="E92" s="164"/>
      <c r="F92" s="165"/>
      <c r="G92" s="166"/>
      <c r="H92"/>
      <c r="I92" s="142" t="s">
        <v>6</v>
      </c>
      <c r="J92" s="46" t="s">
        <v>48</v>
      </c>
      <c r="K92" s="47" t="s">
        <v>66</v>
      </c>
      <c r="L92"/>
      <c r="M92" s="194" t="s">
        <v>6</v>
      </c>
      <c r="N92" s="176"/>
      <c r="O92" s="177"/>
      <c r="P92" s="31"/>
    </row>
    <row r="93" spans="2:16" ht="16" thickBot="1">
      <c r="B93" s="24"/>
      <c r="C93" s="78"/>
      <c r="D93"/>
      <c r="E93" s="167"/>
      <c r="F93" s="168"/>
      <c r="G93" s="169"/>
      <c r="H93"/>
      <c r="I93" s="142"/>
      <c r="J93" s="48" t="s">
        <v>49</v>
      </c>
      <c r="K93" s="49" t="s">
        <v>69</v>
      </c>
      <c r="L93"/>
      <c r="M93" s="195"/>
      <c r="N93" s="178"/>
      <c r="O93" s="179"/>
      <c r="P93" s="31"/>
    </row>
    <row r="94" spans="2:16" ht="16" thickBot="1">
      <c r="B94" s="24"/>
      <c r="C94" s="78"/>
      <c r="D94"/>
      <c r="E94" s="152" t="s">
        <v>40</v>
      </c>
      <c r="F94" s="153"/>
      <c r="G94" s="154"/>
      <c r="H94"/>
      <c r="I94" s="143"/>
      <c r="J94" s="50" t="s">
        <v>50</v>
      </c>
      <c r="K94" s="51" t="s">
        <v>65</v>
      </c>
      <c r="L94"/>
      <c r="M94" s="196"/>
      <c r="N94" s="180"/>
      <c r="O94" s="181"/>
      <c r="P94" s="31"/>
    </row>
    <row r="95" spans="2:16" ht="15" customHeight="1">
      <c r="B95" s="24"/>
      <c r="C95" s="78"/>
      <c r="D95"/>
      <c r="E95" s="155"/>
      <c r="F95" s="156"/>
      <c r="G95" s="157"/>
      <c r="H95"/>
      <c r="I95" s="142" t="s">
        <v>7</v>
      </c>
      <c r="J95" s="46" t="s">
        <v>48</v>
      </c>
      <c r="K95" s="47" t="s">
        <v>67</v>
      </c>
      <c r="L95"/>
      <c r="M95" s="194" t="s">
        <v>7</v>
      </c>
      <c r="N95" s="182" t="s">
        <v>74</v>
      </c>
      <c r="O95" s="183"/>
      <c r="P95" s="31"/>
    </row>
    <row r="96" spans="2:16">
      <c r="B96" s="24"/>
      <c r="C96" s="78"/>
      <c r="D96"/>
      <c r="E96" s="155"/>
      <c r="F96" s="156"/>
      <c r="G96" s="157"/>
      <c r="H96"/>
      <c r="I96" s="142"/>
      <c r="J96" s="48" t="s">
        <v>49</v>
      </c>
      <c r="K96" s="49" t="s">
        <v>70</v>
      </c>
      <c r="L96"/>
      <c r="M96" s="195"/>
      <c r="N96" s="184"/>
      <c r="O96" s="185"/>
      <c r="P96" s="31"/>
    </row>
    <row r="97" spans="2:16" ht="16" thickBot="1">
      <c r="B97" s="24"/>
      <c r="C97" s="78"/>
      <c r="D97"/>
      <c r="E97" s="158"/>
      <c r="F97" s="159"/>
      <c r="G97" s="160"/>
      <c r="H97"/>
      <c r="I97" s="143"/>
      <c r="J97" s="50" t="s">
        <v>50</v>
      </c>
      <c r="K97" s="51" t="s">
        <v>64</v>
      </c>
      <c r="L97"/>
      <c r="M97" s="196"/>
      <c r="N97" s="186"/>
      <c r="O97" s="187"/>
      <c r="P97" s="31"/>
    </row>
    <row r="98" spans="2:16" ht="16" thickBot="1">
      <c r="B98" s="26"/>
      <c r="C98" s="94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2"/>
    </row>
  </sheetData>
  <sheetProtection algorithmName="SHA-512" hashValue="wmOOnxLpkIgqr8o3Yk6h7LCnORYmp5tK4vztPellcGtthd2I7QM7ttayTDcpPRIkmEr+lshirs34JDV32xFe2g==" saltValue="hFNDSEY1dWIqIV6+fcXILg==" spinCount="100000" sheet="1" objects="1" scenarios="1" selectLockedCells="1"/>
  <dataConsolidate/>
  <mergeCells count="64">
    <mergeCell ref="I95:I97"/>
    <mergeCell ref="E94:G97"/>
    <mergeCell ref="E90:G93"/>
    <mergeCell ref="J84:K85"/>
    <mergeCell ref="N89:O91"/>
    <mergeCell ref="N92:O94"/>
    <mergeCell ref="N95:O97"/>
    <mergeCell ref="M84:M85"/>
    <mergeCell ref="N84:O85"/>
    <mergeCell ref="M86:M88"/>
    <mergeCell ref="M89:M91"/>
    <mergeCell ref="M92:M94"/>
    <mergeCell ref="M95:M97"/>
    <mergeCell ref="N86:O88"/>
    <mergeCell ref="K49:M49"/>
    <mergeCell ref="K56:K59"/>
    <mergeCell ref="I86:I88"/>
    <mergeCell ref="I89:I91"/>
    <mergeCell ref="I92:I94"/>
    <mergeCell ref="M82:O83"/>
    <mergeCell ref="I82:K83"/>
    <mergeCell ref="F78:M78"/>
    <mergeCell ref="F74:F76"/>
    <mergeCell ref="G74:J76"/>
    <mergeCell ref="L74:L76"/>
    <mergeCell ref="K74:K76"/>
    <mergeCell ref="M74:M76"/>
    <mergeCell ref="E47:G47"/>
    <mergeCell ref="E46:G46"/>
    <mergeCell ref="K46:M46"/>
    <mergeCell ref="K47:M47"/>
    <mergeCell ref="K48:M48"/>
    <mergeCell ref="C81:C98"/>
    <mergeCell ref="E82:G85"/>
    <mergeCell ref="B19:P22"/>
    <mergeCell ref="C53:C61"/>
    <mergeCell ref="M54:O54"/>
    <mergeCell ref="C42:C51"/>
    <mergeCell ref="C24:C26"/>
    <mergeCell ref="E24:O26"/>
    <mergeCell ref="C28:C30"/>
    <mergeCell ref="E28:O30"/>
    <mergeCell ref="J43:J44"/>
    <mergeCell ref="I84:I85"/>
    <mergeCell ref="E86:G89"/>
    <mergeCell ref="K54:L55"/>
    <mergeCell ref="E56:E59"/>
    <mergeCell ref="E54:F55"/>
    <mergeCell ref="C67:C76"/>
    <mergeCell ref="F43:F44"/>
    <mergeCell ref="G43:I44"/>
    <mergeCell ref="M43:O44"/>
    <mergeCell ref="K43:L44"/>
    <mergeCell ref="F68:F73"/>
    <mergeCell ref="G66:J67"/>
    <mergeCell ref="K66:M67"/>
    <mergeCell ref="G72:G73"/>
    <mergeCell ref="H72:H73"/>
    <mergeCell ref="I72:I73"/>
    <mergeCell ref="J72:J73"/>
    <mergeCell ref="K72:K73"/>
    <mergeCell ref="L72:L73"/>
    <mergeCell ref="M72:M73"/>
    <mergeCell ref="G54:I54"/>
  </mergeCells>
  <conditionalFormatting sqref="G56:I59">
    <cfRule type="cellIs" dxfId="5" priority="1" operator="greaterThan">
      <formula>90</formula>
    </cfRule>
    <cfRule type="cellIs" dxfId="4" priority="2" operator="between">
      <formula>70</formula>
      <formula>90</formula>
    </cfRule>
    <cfRule type="cellIs" dxfId="3" priority="3" operator="lessThan">
      <formula>70</formula>
    </cfRule>
  </conditionalFormatting>
  <conditionalFormatting sqref="M56:O59">
    <cfRule type="cellIs" dxfId="2" priority="13" operator="greaterThan">
      <formula>90</formula>
    </cfRule>
    <cfRule type="cellIs" dxfId="1" priority="14" operator="between">
      <formula>70</formula>
      <formula>90</formula>
    </cfRule>
    <cfRule type="cellIs" dxfId="0" priority="15" operator="lessThan">
      <formula>70</formula>
    </cfRule>
  </conditionalFormatting>
  <dataValidations count="5">
    <dataValidation type="list" allowBlank="1" showInputMessage="1" showErrorMessage="1" sqref="N48" xr:uid="{4675331E-BF70-F246-A437-4049394D326D}">
      <formula1>DAQ_IMU</formula1>
    </dataValidation>
    <dataValidation type="list" allowBlank="1" showInputMessage="1" showErrorMessage="1" sqref="N49" xr:uid="{F977ADA4-60FF-C94E-BA44-9855EF6AC622}">
      <formula1>DAQ_DIN</formula1>
    </dataValidation>
    <dataValidation type="list" allowBlank="1" showErrorMessage="1" promptTitle="Available sampling rates change" prompt="make sure to alwas set the &quot;sampling rate analog channels&quot; after the &quot;# of used analog channels&quot;" sqref="N46" xr:uid="{179AF9C1-97CD-FA4D-8DA4-021466754D62}">
      <formula1>DAQ_CH</formula1>
    </dataValidation>
    <dataValidation showInputMessage="1" showErrorMessage="1" sqref="N50:N51 H48" xr:uid="{DEF35BCD-7DC1-8A4B-9A80-2C0D816D5DF5}"/>
    <dataValidation type="list" allowBlank="1" showInputMessage="1" showErrorMessage="1" errorTitle="sampling rate not available" error="please only use available sampling rates as provided within the dropdown menu" sqref="H46" xr:uid="{6EFADB20-7C1F-254E-B64F-FE3D63B59E65}">
      <formula1>Abtastraten_G</formula1>
    </dataValidation>
  </dataValidations>
  <pageMargins left="0.7" right="0.7" top="0.78740157499999996" bottom="0.78740157499999996" header="0.3" footer="0.3"/>
  <pageSetup paperSize="9" orientation="portrait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ampling rate not available " error="please only use available sampling rates as provided within the dropdown menu" xr:uid="{A34A6147-57FB-464D-A6DD-18B4343096DB}">
          <x14:formula1>
            <xm:f>OFFSET('Drop Down'!$E$2,1,MATCH($N$46,'Drop Down'!$E$2:$H$2,0)-1,16,1)</xm:f>
          </x14:formula1>
          <xm:sqref>N47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3"/>
  <sheetViews>
    <sheetView zoomScale="112" workbookViewId="0">
      <selection activeCell="H38" sqref="H38"/>
    </sheetView>
  </sheetViews>
  <sheetFormatPr baseColWidth="10" defaultRowHeight="15"/>
  <cols>
    <col min="1" max="1" width="26" style="203" bestFit="1" customWidth="1"/>
    <col min="2" max="2" width="7.83203125" style="203" bestFit="1" customWidth="1"/>
    <col min="3" max="3" width="10.33203125" style="203" bestFit="1" customWidth="1"/>
    <col min="4" max="4" width="6.5" style="203" bestFit="1" customWidth="1"/>
    <col min="5" max="5" width="12.1640625" style="203" bestFit="1" customWidth="1"/>
    <col min="6" max="6" width="9.33203125" style="203" bestFit="1" customWidth="1"/>
    <col min="7" max="7" width="24.1640625" style="203" bestFit="1" customWidth="1"/>
    <col min="8" max="8" width="12.83203125" style="203" bestFit="1" customWidth="1"/>
    <col min="9" max="9" width="25.6640625" style="203" bestFit="1" customWidth="1"/>
    <col min="10" max="10" width="20.33203125" style="203" bestFit="1" customWidth="1"/>
    <col min="11" max="11" width="12.1640625" style="203" bestFit="1" customWidth="1"/>
    <col min="12" max="12" width="9.33203125" style="203" bestFit="1" customWidth="1"/>
    <col min="13" max="13" width="24.1640625" style="203" bestFit="1" customWidth="1"/>
    <col min="14" max="14" width="12.83203125" style="203" bestFit="1" customWidth="1"/>
    <col min="15" max="15" width="25.6640625" style="203" bestFit="1" customWidth="1"/>
    <col min="16" max="16" width="20.33203125" style="203" bestFit="1" customWidth="1"/>
    <col min="17" max="17" width="12.83203125" style="203" bestFit="1" customWidth="1"/>
    <col min="18" max="18" width="25.6640625" style="203" bestFit="1" customWidth="1"/>
    <col min="19" max="19" width="20.33203125" style="203" bestFit="1" customWidth="1"/>
    <col min="20" max="16384" width="10.83203125" style="203"/>
  </cols>
  <sheetData>
    <row r="1" spans="1:19">
      <c r="B1" s="204" t="s">
        <v>8</v>
      </c>
      <c r="C1" s="204"/>
      <c r="D1" s="204"/>
      <c r="E1" s="204" t="s">
        <v>2</v>
      </c>
      <c r="F1" s="204"/>
      <c r="G1" s="204"/>
      <c r="H1" s="204"/>
      <c r="I1" s="204"/>
      <c r="J1" s="204"/>
      <c r="K1" s="204" t="s">
        <v>3</v>
      </c>
      <c r="L1" s="204"/>
      <c r="M1" s="204"/>
      <c r="N1" s="204"/>
      <c r="O1" s="204"/>
      <c r="P1" s="204"/>
      <c r="Q1" s="203" t="s">
        <v>16</v>
      </c>
    </row>
    <row r="2" spans="1:19">
      <c r="B2" s="203" t="s">
        <v>9</v>
      </c>
      <c r="C2" s="203" t="s">
        <v>10</v>
      </c>
      <c r="D2" s="203" t="s">
        <v>11</v>
      </c>
      <c r="E2" s="203" t="s">
        <v>12</v>
      </c>
      <c r="F2" s="203" t="s">
        <v>0</v>
      </c>
      <c r="G2" s="203" t="s">
        <v>1</v>
      </c>
      <c r="H2" s="206" t="s">
        <v>14</v>
      </c>
      <c r="I2" s="206" t="s">
        <v>13</v>
      </c>
      <c r="J2" s="206" t="s">
        <v>15</v>
      </c>
      <c r="K2" s="203" t="s">
        <v>12</v>
      </c>
      <c r="L2" s="203" t="s">
        <v>0</v>
      </c>
      <c r="M2" s="203" t="s">
        <v>1</v>
      </c>
      <c r="N2" s="206" t="s">
        <v>14</v>
      </c>
      <c r="O2" s="206" t="s">
        <v>13</v>
      </c>
      <c r="P2" s="206" t="s">
        <v>15</v>
      </c>
      <c r="Q2" s="206" t="s">
        <v>14</v>
      </c>
      <c r="R2" s="206" t="s">
        <v>13</v>
      </c>
      <c r="S2" s="206" t="s">
        <v>15</v>
      </c>
    </row>
    <row r="3" spans="1:19">
      <c r="A3" s="203" t="s">
        <v>4</v>
      </c>
      <c r="B3" s="207">
        <v>0.94399999999999995</v>
      </c>
      <c r="C3" s="207">
        <v>1.26</v>
      </c>
      <c r="D3" s="208">
        <f>C3/B3</f>
        <v>1.3347457627118644</v>
      </c>
      <c r="E3" s="203">
        <v>125</v>
      </c>
      <c r="F3" s="208">
        <v>37.9</v>
      </c>
      <c r="G3" s="208">
        <f>F3/C3</f>
        <v>30.079365079365079</v>
      </c>
      <c r="H3" s="209">
        <f>F3/E3</f>
        <v>0.30319999999999997</v>
      </c>
      <c r="I3" s="208">
        <f>1000*H3/C3</f>
        <v>240.63492063492063</v>
      </c>
      <c r="J3" s="210">
        <f>I3*25</f>
        <v>6015.8730158730159</v>
      </c>
      <c r="K3" s="208">
        <v>250</v>
      </c>
      <c r="L3" s="210">
        <v>27.5</v>
      </c>
      <c r="M3" s="208">
        <f>L3/C3</f>
        <v>21.825396825396826</v>
      </c>
      <c r="N3" s="209">
        <f>L3/K3</f>
        <v>0.11</v>
      </c>
      <c r="O3" s="210">
        <f>1000*N3/C3</f>
        <v>87.301587301587304</v>
      </c>
      <c r="P3" s="210">
        <f>O3*25</f>
        <v>2182.5396825396824</v>
      </c>
      <c r="Q3" s="209">
        <v>1</v>
      </c>
      <c r="R3" s="210">
        <f>Q3*1000/C3</f>
        <v>793.65079365079362</v>
      </c>
      <c r="S3" s="210">
        <f>R3*25</f>
        <v>19841.269841269841</v>
      </c>
    </row>
    <row r="4" spans="1:19">
      <c r="A4" s="203" t="s">
        <v>5</v>
      </c>
      <c r="B4" s="207">
        <v>1.8879999999999999</v>
      </c>
      <c r="C4" s="207">
        <v>2.2200000000000002</v>
      </c>
      <c r="D4" s="208">
        <f>C4/B4</f>
        <v>1.1758474576271187</v>
      </c>
      <c r="E4" s="203">
        <v>375</v>
      </c>
      <c r="F4" s="208">
        <v>117.5</v>
      </c>
      <c r="G4" s="208">
        <f t="shared" ref="G4:G6" si="0">F4/C4</f>
        <v>52.927927927927925</v>
      </c>
      <c r="H4" s="209">
        <f t="shared" ref="H4:H6" si="1">F4/E4</f>
        <v>0.31333333333333335</v>
      </c>
      <c r="I4" s="208">
        <f t="shared" ref="I4:I6" si="2">1000*H4/C4</f>
        <v>141.14114114114113</v>
      </c>
      <c r="J4" s="210">
        <f t="shared" ref="J4:J6" si="3">I4*25</f>
        <v>3528.5285285285281</v>
      </c>
      <c r="K4" s="208">
        <v>750</v>
      </c>
      <c r="L4" s="210">
        <v>86.2</v>
      </c>
      <c r="M4" s="208">
        <f t="shared" ref="M4:M6" si="4">L4/C4</f>
        <v>38.828828828828826</v>
      </c>
      <c r="N4" s="209">
        <f t="shared" ref="N4:N6" si="5">L4/K4</f>
        <v>0.11493333333333333</v>
      </c>
      <c r="O4" s="210">
        <f t="shared" ref="O4:O6" si="6">1000*N4/C4</f>
        <v>51.771771771771768</v>
      </c>
      <c r="P4" s="210">
        <f t="shared" ref="P4:P6" si="7">O4*25</f>
        <v>1294.2942942942941</v>
      </c>
      <c r="Q4" s="209">
        <v>1</v>
      </c>
      <c r="R4" s="210">
        <f t="shared" ref="R4:R6" si="8">Q4*1000/C4</f>
        <v>450.45045045045043</v>
      </c>
      <c r="S4" s="210">
        <f t="shared" ref="S4:S6" si="9">R4*25</f>
        <v>11261.261261261261</v>
      </c>
    </row>
    <row r="5" spans="1:19">
      <c r="A5" s="203" t="s">
        <v>6</v>
      </c>
      <c r="B5" s="207">
        <v>4.38</v>
      </c>
      <c r="C5" s="207">
        <v>4.78</v>
      </c>
      <c r="D5" s="208">
        <f>C5/B5</f>
        <v>1.091324200913242</v>
      </c>
      <c r="E5" s="203">
        <v>500</v>
      </c>
      <c r="F5" s="208">
        <v>147</v>
      </c>
      <c r="G5" s="208">
        <f t="shared" si="0"/>
        <v>30.753138075313807</v>
      </c>
      <c r="H5" s="209">
        <f t="shared" si="1"/>
        <v>0.29399999999999998</v>
      </c>
      <c r="I5" s="208">
        <f t="shared" si="2"/>
        <v>61.506276150627613</v>
      </c>
      <c r="J5" s="210">
        <f t="shared" si="3"/>
        <v>1537.6569037656902</v>
      </c>
      <c r="K5" s="208">
        <v>5000</v>
      </c>
      <c r="L5" s="210">
        <v>605</v>
      </c>
      <c r="M5" s="208">
        <f t="shared" si="4"/>
        <v>126.56903765690376</v>
      </c>
      <c r="N5" s="209">
        <f t="shared" si="5"/>
        <v>0.121</v>
      </c>
      <c r="O5" s="210">
        <f t="shared" si="6"/>
        <v>25.313807531380753</v>
      </c>
      <c r="P5" s="210">
        <f t="shared" si="7"/>
        <v>632.84518828451883</v>
      </c>
      <c r="Q5" s="209">
        <v>1</v>
      </c>
      <c r="R5" s="210">
        <f t="shared" si="8"/>
        <v>209.20502092050208</v>
      </c>
      <c r="S5" s="210">
        <f t="shared" si="9"/>
        <v>5230.1255230125516</v>
      </c>
    </row>
    <row r="6" spans="1:19">
      <c r="A6" s="203" t="s">
        <v>7</v>
      </c>
      <c r="B6" s="207">
        <v>15.263999999999999</v>
      </c>
      <c r="C6" s="207">
        <v>15.8</v>
      </c>
      <c r="D6" s="208">
        <f>C6/B6</f>
        <v>1.0351153039832286</v>
      </c>
      <c r="E6" s="203">
        <v>1000</v>
      </c>
      <c r="F6" s="208">
        <v>273</v>
      </c>
      <c r="G6" s="208">
        <f t="shared" si="0"/>
        <v>17.278481012658226</v>
      </c>
      <c r="H6" s="209">
        <f t="shared" si="1"/>
        <v>0.27300000000000002</v>
      </c>
      <c r="I6" s="208">
        <f t="shared" si="2"/>
        <v>17.278481012658226</v>
      </c>
      <c r="J6" s="210">
        <f t="shared" si="3"/>
        <v>431.96202531645565</v>
      </c>
      <c r="K6" s="208">
        <v>5000</v>
      </c>
      <c r="L6" s="210">
        <v>565</v>
      </c>
      <c r="M6" s="208">
        <f t="shared" si="4"/>
        <v>35.759493670886073</v>
      </c>
      <c r="N6" s="209">
        <f t="shared" si="5"/>
        <v>0.113</v>
      </c>
      <c r="O6" s="210">
        <f t="shared" si="6"/>
        <v>7.1518987341772151</v>
      </c>
      <c r="P6" s="210">
        <f t="shared" si="7"/>
        <v>178.79746835443038</v>
      </c>
      <c r="Q6" s="209">
        <v>1</v>
      </c>
      <c r="R6" s="210">
        <f t="shared" si="8"/>
        <v>63.291139240506325</v>
      </c>
      <c r="S6" s="210">
        <f t="shared" si="9"/>
        <v>1582.2784810126582</v>
      </c>
    </row>
    <row r="11" spans="1:19">
      <c r="A11" s="203" t="s">
        <v>35</v>
      </c>
    </row>
    <row r="12" spans="1:19">
      <c r="A12" s="203" t="s">
        <v>18</v>
      </c>
      <c r="B12" s="203">
        <f>IF('nemi Link 2400 configuration'!H46="off",0,'nemi Link 2400 configuration'!H46)/25</f>
        <v>0</v>
      </c>
      <c r="C12" s="211" t="s">
        <v>19</v>
      </c>
    </row>
    <row r="14" spans="1:19">
      <c r="A14" s="203" t="s">
        <v>36</v>
      </c>
    </row>
    <row r="15" spans="1:19">
      <c r="A15" s="203" t="s">
        <v>22</v>
      </c>
      <c r="B15" s="203">
        <f>IF('nemi Link 2400 configuration'!N46=1,66,IF('nemi Link 2400 configuration'!N46=2,33,22))</f>
        <v>22</v>
      </c>
      <c r="C15" s="211" t="s">
        <v>21</v>
      </c>
    </row>
    <row r="16" spans="1:19">
      <c r="A16" s="203" t="s">
        <v>18</v>
      </c>
      <c r="B16" s="203">
        <f>IF('nemi Link 2400 configuration'!N47="off",0,'nemi Link 2400 configuration'!N47)/B15+IF('nemi Link 2400 configuration'!N48="off",0,'nemi Link 2400 configuration'!N48)/16+IF('nemi Link 2400 configuration'!N49="off",0,'nemi Link 2400 configuration'!N49)/200</f>
        <v>0</v>
      </c>
      <c r="C16" s="211" t="s">
        <v>19</v>
      </c>
    </row>
    <row r="18" spans="1:2">
      <c r="A18" s="204" t="s">
        <v>20</v>
      </c>
      <c r="B18" s="204"/>
    </row>
    <row r="19" spans="1:2">
      <c r="A19" s="204" t="s">
        <v>2</v>
      </c>
      <c r="B19" s="204"/>
    </row>
    <row r="20" spans="1:2">
      <c r="A20" s="203" t="s">
        <v>4</v>
      </c>
      <c r="B20" s="208">
        <f>Calculations!I3</f>
        <v>240.63492063492063</v>
      </c>
    </row>
    <row r="21" spans="1:2">
      <c r="A21" s="203" t="s">
        <v>5</v>
      </c>
      <c r="B21" s="208">
        <f>Calculations!I4</f>
        <v>141.14114114114113</v>
      </c>
    </row>
    <row r="22" spans="1:2">
      <c r="A22" s="203" t="s">
        <v>6</v>
      </c>
      <c r="B22" s="208">
        <f>Calculations!I5</f>
        <v>61.506276150627613</v>
      </c>
    </row>
    <row r="23" spans="1:2">
      <c r="A23" s="203" t="s">
        <v>7</v>
      </c>
      <c r="B23" s="208">
        <f>Calculations!I6</f>
        <v>17.278481012658226</v>
      </c>
    </row>
    <row r="24" spans="1:2">
      <c r="A24" s="204" t="s">
        <v>3</v>
      </c>
      <c r="B24" s="204"/>
    </row>
    <row r="25" spans="1:2">
      <c r="A25" s="203" t="s">
        <v>4</v>
      </c>
      <c r="B25" s="208">
        <f>Calculations!O3</f>
        <v>87.301587301587304</v>
      </c>
    </row>
    <row r="26" spans="1:2">
      <c r="A26" s="203" t="s">
        <v>5</v>
      </c>
      <c r="B26" s="208">
        <f>Calculations!O4</f>
        <v>51.771771771771768</v>
      </c>
    </row>
    <row r="27" spans="1:2">
      <c r="A27" s="203" t="s">
        <v>6</v>
      </c>
      <c r="B27" s="208">
        <f>Calculations!O5</f>
        <v>25.313807531380753</v>
      </c>
    </row>
    <row r="28" spans="1:2">
      <c r="A28" s="203" t="s">
        <v>7</v>
      </c>
      <c r="B28" s="208">
        <f>Calculations!O6</f>
        <v>7.1518987341772151</v>
      </c>
    </row>
    <row r="29" spans="1:2">
      <c r="A29" s="204" t="s">
        <v>16</v>
      </c>
      <c r="B29" s="204"/>
    </row>
    <row r="30" spans="1:2">
      <c r="A30" s="203" t="s">
        <v>4</v>
      </c>
      <c r="B30" s="208">
        <f>Calculations!R3</f>
        <v>793.65079365079362</v>
      </c>
    </row>
    <row r="31" spans="1:2">
      <c r="A31" s="203" t="s">
        <v>5</v>
      </c>
      <c r="B31" s="208">
        <f>Calculations!R4</f>
        <v>450.45045045045043</v>
      </c>
    </row>
    <row r="32" spans="1:2">
      <c r="A32" s="203" t="s">
        <v>6</v>
      </c>
      <c r="B32" s="208">
        <f>Calculations!R5</f>
        <v>209.20502092050208</v>
      </c>
    </row>
    <row r="33" spans="1:2">
      <c r="A33" s="203" t="s">
        <v>7</v>
      </c>
      <c r="B33" s="208">
        <f>Calculations!R6</f>
        <v>63.291139240506325</v>
      </c>
    </row>
  </sheetData>
  <sheetProtection algorithmName="SHA-512" hashValue="BOraQHqd49KtOnzQ2EulHpnPBC0jZqovEOreCfA8033XGe0RwtHKTANaBHLm3iG2UxTnhELDCs3W+6lyN92kTw==" saltValue="Xr18XUmvjyWQ4pRkXaK2lw==" spinCount="100000" sheet="1" objects="1" scenarios="1" selectLockedCells="1" selectUnlockedCells="1"/>
  <mergeCells count="7">
    <mergeCell ref="A24:B24"/>
    <mergeCell ref="A29:B29"/>
    <mergeCell ref="B1:D1"/>
    <mergeCell ref="K1:P1"/>
    <mergeCell ref="E1:J1"/>
    <mergeCell ref="A18:B18"/>
    <mergeCell ref="A19:B19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57C36-4F57-5840-90F2-AE3B6F066E76}">
  <dimension ref="B1:J18"/>
  <sheetViews>
    <sheetView zoomScale="168" zoomScaleNormal="220" workbookViewId="0">
      <selection activeCell="H20" sqref="H20"/>
    </sheetView>
  </sheetViews>
  <sheetFormatPr baseColWidth="10" defaultRowHeight="15"/>
  <cols>
    <col min="1" max="16384" width="10.83203125" style="203"/>
  </cols>
  <sheetData>
    <row r="1" spans="2:10">
      <c r="B1" s="203" t="s">
        <v>24</v>
      </c>
      <c r="E1" s="204" t="s">
        <v>25</v>
      </c>
      <c r="F1" s="204"/>
      <c r="G1" s="204"/>
    </row>
    <row r="2" spans="2:10">
      <c r="B2" s="203" t="s">
        <v>23</v>
      </c>
      <c r="D2" s="203" t="s">
        <v>28</v>
      </c>
      <c r="E2" s="205">
        <v>1</v>
      </c>
      <c r="F2" s="205">
        <v>2</v>
      </c>
      <c r="G2" s="205">
        <v>3</v>
      </c>
      <c r="H2" s="205" t="s">
        <v>75</v>
      </c>
      <c r="I2" s="203" t="s">
        <v>26</v>
      </c>
      <c r="J2" s="203" t="s">
        <v>27</v>
      </c>
    </row>
    <row r="3" spans="2:10">
      <c r="B3" s="205">
        <v>4000</v>
      </c>
      <c r="D3" s="205">
        <v>1</v>
      </c>
      <c r="E3" s="205">
        <v>6400</v>
      </c>
      <c r="F3" s="205">
        <v>1944</v>
      </c>
      <c r="G3" s="205">
        <v>1296</v>
      </c>
      <c r="H3" s="205" t="s">
        <v>75</v>
      </c>
      <c r="I3" s="205">
        <v>3332</v>
      </c>
      <c r="J3" s="205">
        <v>2000</v>
      </c>
    </row>
    <row r="4" spans="2:10">
      <c r="B4" s="205">
        <v>2000</v>
      </c>
      <c r="D4" s="205">
        <v>2</v>
      </c>
      <c r="E4" s="205">
        <v>4800</v>
      </c>
      <c r="F4" s="205">
        <v>1074</v>
      </c>
      <c r="G4" s="205">
        <v>716</v>
      </c>
      <c r="H4" s="205"/>
      <c r="I4" s="205">
        <v>1666</v>
      </c>
      <c r="J4" s="205" t="s">
        <v>75</v>
      </c>
    </row>
    <row r="5" spans="2:10">
      <c r="B5" s="205">
        <v>1000</v>
      </c>
      <c r="D5" s="205">
        <v>3</v>
      </c>
      <c r="E5" s="205">
        <v>3200</v>
      </c>
      <c r="F5" s="205">
        <v>742</v>
      </c>
      <c r="G5" s="205">
        <v>495</v>
      </c>
      <c r="H5" s="205"/>
      <c r="I5" s="205">
        <v>833</v>
      </c>
      <c r="J5" s="205"/>
    </row>
    <row r="6" spans="2:10">
      <c r="B6" s="205">
        <v>500</v>
      </c>
      <c r="D6" s="205" t="s">
        <v>75</v>
      </c>
      <c r="E6" s="205">
        <v>2400</v>
      </c>
      <c r="F6" s="205">
        <v>567</v>
      </c>
      <c r="G6" s="205">
        <v>378</v>
      </c>
      <c r="H6" s="205"/>
      <c r="I6" s="205">
        <v>416</v>
      </c>
      <c r="J6" s="205"/>
    </row>
    <row r="7" spans="2:10">
      <c r="B7" s="205">
        <v>250</v>
      </c>
      <c r="E7" s="205">
        <v>1600</v>
      </c>
      <c r="F7" s="205">
        <v>459</v>
      </c>
      <c r="G7" s="205">
        <v>306</v>
      </c>
      <c r="H7" s="205"/>
      <c r="I7" s="205">
        <v>208</v>
      </c>
      <c r="J7" s="205"/>
    </row>
    <row r="8" spans="2:10">
      <c r="B8" s="205">
        <v>125</v>
      </c>
      <c r="E8" s="205">
        <v>800</v>
      </c>
      <c r="F8" s="205">
        <v>385</v>
      </c>
      <c r="G8" s="205">
        <v>257</v>
      </c>
      <c r="H8" s="205"/>
      <c r="I8" s="205">
        <v>104</v>
      </c>
      <c r="J8" s="205"/>
    </row>
    <row r="9" spans="2:10">
      <c r="B9" s="205" t="s">
        <v>75</v>
      </c>
      <c r="E9" s="205">
        <v>400</v>
      </c>
      <c r="F9" s="205">
        <v>332</v>
      </c>
      <c r="G9" s="205">
        <v>221</v>
      </c>
      <c r="H9" s="205"/>
      <c r="I9" s="205">
        <v>52</v>
      </c>
      <c r="J9" s="205"/>
    </row>
    <row r="10" spans="2:10">
      <c r="E10" s="205">
        <v>200</v>
      </c>
      <c r="F10" s="205">
        <v>291</v>
      </c>
      <c r="G10" s="205">
        <v>194</v>
      </c>
      <c r="H10" s="205"/>
      <c r="I10" s="205" t="s">
        <v>75</v>
      </c>
      <c r="J10" s="205"/>
    </row>
    <row r="11" spans="2:10">
      <c r="E11" s="205">
        <v>100</v>
      </c>
      <c r="F11" s="205">
        <v>235</v>
      </c>
      <c r="G11" s="205">
        <v>156</v>
      </c>
      <c r="H11" s="205"/>
    </row>
    <row r="12" spans="2:10">
      <c r="E12" s="205">
        <v>75</v>
      </c>
      <c r="F12" s="205">
        <v>196</v>
      </c>
      <c r="G12" s="205">
        <v>131</v>
      </c>
      <c r="H12" s="205"/>
    </row>
    <row r="13" spans="2:10">
      <c r="E13" s="205">
        <v>50</v>
      </c>
      <c r="F13" s="205">
        <v>100</v>
      </c>
      <c r="G13" s="205">
        <v>100</v>
      </c>
      <c r="H13" s="205"/>
    </row>
    <row r="14" spans="2:10">
      <c r="E14" s="205">
        <v>25</v>
      </c>
      <c r="F14" s="205">
        <v>75</v>
      </c>
      <c r="G14" s="205">
        <v>75</v>
      </c>
      <c r="H14" s="205"/>
    </row>
    <row r="15" spans="2:10">
      <c r="E15" s="205">
        <v>1</v>
      </c>
      <c r="F15" s="205">
        <v>50</v>
      </c>
      <c r="G15" s="205">
        <v>50</v>
      </c>
      <c r="H15" s="205"/>
    </row>
    <row r="16" spans="2:10">
      <c r="E16" s="205" t="s">
        <v>75</v>
      </c>
      <c r="F16" s="205">
        <v>25</v>
      </c>
      <c r="G16" s="205">
        <v>25</v>
      </c>
      <c r="H16" s="205"/>
    </row>
    <row r="17" spans="5:8">
      <c r="E17" s="205"/>
      <c r="F17" s="205">
        <v>1</v>
      </c>
      <c r="G17" s="205">
        <v>1</v>
      </c>
      <c r="H17" s="205"/>
    </row>
    <row r="18" spans="5:8">
      <c r="E18" s="205"/>
      <c r="F18" s="205" t="s">
        <v>75</v>
      </c>
      <c r="G18" s="205" t="s">
        <v>75</v>
      </c>
      <c r="H18" s="205"/>
    </row>
  </sheetData>
  <sheetProtection algorithmName="SHA-512" hashValue="6dCgLq9+MQok+fSvZ7WyXmccaD3rxlg0NATW/7Wm9QOpgrySN9t6DoHplZMsz+DENbiOOswOof4fhqHS9cXvRw==" saltValue="xJIaaJF2AtmZc7QlLvmA3w==" spinCount="100000" sheet="1" scenarios="1" selectLockedCells="1" selectUnlockedCells="1"/>
  <mergeCells count="1">
    <mergeCell ref="E1:G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nemi Link 2400 configuration</vt:lpstr>
      <vt:lpstr>Calculations</vt:lpstr>
      <vt:lpstr>Drop Down</vt:lpstr>
      <vt:lpstr>Abtastraten_G</vt:lpstr>
      <vt:lpstr>DAQ_1Ch</vt:lpstr>
      <vt:lpstr>DAQ_2Ch</vt:lpstr>
      <vt:lpstr>DAQ_3Ch</vt:lpstr>
      <vt:lpstr>DAQ_CH</vt:lpstr>
      <vt:lpstr>DAQ_DIN</vt:lpstr>
      <vt:lpstr>DAQ_IMU</vt:lpstr>
    </vt:vector>
  </TitlesOfParts>
  <Company>i4M technologies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Martin-Christopher Noll</dc:creator>
  <cp:lastModifiedBy>Lois Jacobs</cp:lastModifiedBy>
  <dcterms:created xsi:type="dcterms:W3CDTF">2024-01-29T09:55:59Z</dcterms:created>
  <dcterms:modified xsi:type="dcterms:W3CDTF">2024-05-13T09:40:24Z</dcterms:modified>
</cp:coreProperties>
</file>